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K35" i="3" l="1"/>
  <c r="J64" i="2"/>
  <c r="J63" i="2"/>
  <c r="H58" i="2"/>
  <c r="G58" i="2"/>
  <c r="I105" i="2" l="1"/>
  <c r="H84" i="2"/>
  <c r="D18" i="3"/>
  <c r="J69" i="2"/>
  <c r="D56" i="3" l="1"/>
  <c r="I44" i="3"/>
  <c r="J117" i="2"/>
  <c r="I112" i="2"/>
  <c r="H112" i="2"/>
  <c r="G112" i="2"/>
  <c r="F112" i="2"/>
  <c r="E112" i="2"/>
  <c r="D112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5" i="2"/>
  <c r="H67" i="2"/>
  <c r="H66" i="2" s="1"/>
  <c r="H65" i="2" s="1"/>
  <c r="G67" i="2"/>
  <c r="G66" i="2" s="1"/>
  <c r="G65" i="2" s="1"/>
  <c r="I37" i="2"/>
  <c r="G37" i="2"/>
  <c r="F37" i="2"/>
  <c r="D37" i="2"/>
  <c r="J40" i="2"/>
  <c r="K79" i="2"/>
  <c r="J79" i="2"/>
  <c r="L27" i="2"/>
  <c r="K27" i="2"/>
  <c r="J27" i="2"/>
  <c r="L41" i="3"/>
  <c r="K41" i="3"/>
  <c r="J41" i="3"/>
  <c r="H38" i="3"/>
  <c r="G38" i="3"/>
  <c r="E38" i="3"/>
  <c r="D38" i="3"/>
  <c r="I94" i="2"/>
  <c r="L35" i="3"/>
  <c r="G18" i="3"/>
  <c r="J98" i="2"/>
  <c r="J87" i="2"/>
  <c r="L29" i="2"/>
  <c r="K29" i="2"/>
  <c r="J29" i="2"/>
  <c r="J104" i="2"/>
  <c r="H94" i="2"/>
  <c r="G94" i="2"/>
  <c r="G93" i="2" s="1"/>
  <c r="J86" i="2"/>
  <c r="G54" i="2"/>
  <c r="H31" i="3"/>
  <c r="G31" i="3"/>
  <c r="E31" i="3"/>
  <c r="D31" i="3"/>
  <c r="D25" i="3"/>
  <c r="J35" i="3"/>
  <c r="I102" i="2"/>
  <c r="I99" i="2" s="1"/>
  <c r="H102" i="2"/>
  <c r="H99" i="2" s="1"/>
  <c r="G102" i="2"/>
  <c r="G99" i="2" s="1"/>
  <c r="F102" i="2"/>
  <c r="F99" i="2" s="1"/>
  <c r="E102" i="2"/>
  <c r="E99" i="2" s="1"/>
  <c r="D102" i="2"/>
  <c r="D99" i="2" s="1"/>
  <c r="H93" i="2"/>
  <c r="K24" i="3"/>
  <c r="J24" i="3"/>
  <c r="E13" i="2" l="1"/>
  <c r="G13" i="2"/>
  <c r="F18" i="3" l="1"/>
  <c r="G47" i="3"/>
  <c r="I20" i="3"/>
  <c r="H20" i="3"/>
  <c r="G20" i="3"/>
  <c r="F20" i="3"/>
  <c r="E20" i="3"/>
  <c r="D20" i="3"/>
  <c r="L127" i="2"/>
  <c r="K127" i="2"/>
  <c r="J127" i="2"/>
  <c r="L126" i="2"/>
  <c r="K126" i="2"/>
  <c r="J126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4" i="2"/>
  <c r="K114" i="2"/>
  <c r="J114" i="2"/>
  <c r="L113" i="2"/>
  <c r="K113" i="2"/>
  <c r="J113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3" i="2"/>
  <c r="K103" i="2"/>
  <c r="J103" i="2"/>
  <c r="L102" i="2"/>
  <c r="K102" i="2"/>
  <c r="J102" i="2"/>
  <c r="L99" i="2"/>
  <c r="K99" i="2"/>
  <c r="J99" i="2"/>
  <c r="L96" i="2"/>
  <c r="K96" i="2"/>
  <c r="J96" i="2"/>
  <c r="L95" i="2"/>
  <c r="K95" i="2"/>
  <c r="J95" i="2"/>
  <c r="L91" i="2"/>
  <c r="K91" i="2"/>
  <c r="J91" i="2"/>
  <c r="L90" i="2"/>
  <c r="K90" i="2"/>
  <c r="J90" i="2"/>
  <c r="L89" i="2"/>
  <c r="K89" i="2"/>
  <c r="J89" i="2"/>
  <c r="L83" i="2"/>
  <c r="K83" i="2"/>
  <c r="J83" i="2"/>
  <c r="L81" i="2"/>
  <c r="K81" i="2"/>
  <c r="J81" i="2"/>
  <c r="L80" i="2"/>
  <c r="K80" i="2"/>
  <c r="J80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L36" i="3"/>
  <c r="H36" i="3"/>
  <c r="G36" i="3"/>
  <c r="F36" i="3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L56" i="3" s="1"/>
  <c r="H56" i="3"/>
  <c r="G56" i="3"/>
  <c r="J56" i="3" s="1"/>
  <c r="F56" i="3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L47" i="3"/>
  <c r="I47" i="3"/>
  <c r="H47" i="3"/>
  <c r="F47" i="3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4" i="2"/>
  <c r="F93" i="2" s="1"/>
  <c r="E94" i="2"/>
  <c r="E93" i="2" s="1"/>
  <c r="D94" i="2"/>
  <c r="D93" i="2" s="1"/>
  <c r="F105" i="2"/>
  <c r="E105" i="2"/>
  <c r="D105" i="2"/>
  <c r="I88" i="2"/>
  <c r="I84" i="2" s="1"/>
  <c r="H88" i="2"/>
  <c r="G88" i="2"/>
  <c r="G84" i="2" s="1"/>
  <c r="F88" i="2"/>
  <c r="F84" i="2" s="1"/>
  <c r="E88" i="2"/>
  <c r="E84" i="2" s="1"/>
  <c r="D88" i="2"/>
  <c r="D84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G57" i="2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E51" i="2"/>
  <c r="E50" i="2" s="1"/>
  <c r="D51" i="2"/>
  <c r="D50" i="2" s="1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F50" i="2" l="1"/>
  <c r="H18" i="2"/>
  <c r="K18" i="2" s="1"/>
  <c r="K19" i="2"/>
  <c r="F49" i="2"/>
  <c r="E49" i="2"/>
  <c r="D49" i="2"/>
  <c r="L51" i="2"/>
  <c r="J51" i="2"/>
  <c r="E66" i="2"/>
  <c r="K67" i="2"/>
  <c r="D66" i="2"/>
  <c r="J67" i="2"/>
  <c r="K51" i="2"/>
  <c r="K25" i="3"/>
  <c r="K74" i="2"/>
  <c r="J74" i="2"/>
  <c r="K84" i="2"/>
  <c r="K88" i="2"/>
  <c r="H57" i="2"/>
  <c r="K57" i="2" s="1"/>
  <c r="K58" i="2"/>
  <c r="J57" i="2"/>
  <c r="J58" i="2"/>
  <c r="K54" i="2"/>
  <c r="K43" i="2"/>
  <c r="J43" i="2"/>
  <c r="L25" i="3"/>
  <c r="L9" i="3"/>
  <c r="K9" i="3"/>
  <c r="J9" i="3"/>
  <c r="L105" i="2"/>
  <c r="L112" i="2"/>
  <c r="H105" i="2"/>
  <c r="K105" i="2" s="1"/>
  <c r="K112" i="2"/>
  <c r="G105" i="2"/>
  <c r="J105" i="2" s="1"/>
  <c r="J112" i="2"/>
  <c r="I93" i="2"/>
  <c r="L93" i="2" s="1"/>
  <c r="L94" i="2"/>
  <c r="K93" i="2"/>
  <c r="K94" i="2"/>
  <c r="J93" i="2"/>
  <c r="J94" i="2"/>
  <c r="L84" i="2"/>
  <c r="L88" i="2"/>
  <c r="J84" i="2"/>
  <c r="J88" i="2"/>
  <c r="H71" i="2"/>
  <c r="K72" i="2"/>
  <c r="G71" i="2"/>
  <c r="J72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5" i="2" l="1"/>
  <c r="K65" i="2" s="1"/>
  <c r="K66" i="2"/>
  <c r="D65" i="2"/>
  <c r="J65" i="2" s="1"/>
  <c r="J66" i="2"/>
  <c r="F7" i="3"/>
  <c r="F61" i="3" s="1"/>
  <c r="I7" i="3"/>
  <c r="L31" i="3"/>
  <c r="G7" i="3"/>
  <c r="G61" i="3" s="1"/>
  <c r="H49" i="2"/>
  <c r="K49" i="2" s="1"/>
  <c r="K50" i="2"/>
  <c r="J31" i="3"/>
  <c r="J25" i="3"/>
  <c r="H70" i="2"/>
  <c r="K70" i="2" s="1"/>
  <c r="K71" i="2"/>
  <c r="G70" i="2"/>
  <c r="J70" i="2" s="1"/>
  <c r="J71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<sst xmlns="http://schemas.openxmlformats.org/spreadsheetml/2006/main" count="774" uniqueCount="425">
  <si>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</si>
  <si>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</si>
  <si>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</si>
  <si>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</si>
  <si>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</si>
  <si>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</si>
  <si>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</si>
  <si>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</si>
  <si>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</si>
  <si>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</si>
  <si>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</si>
  <si>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</si>
  <si>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</si>
  <si>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</si>
  <si>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</si>
  <si>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</si>
  <si>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</si>
  <si>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</si>
  <si>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</si>
  <si>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</si>
  <si>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</si>
  <si>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</si>
  <si>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</si>
  <si>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</si>
  <si>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</si>
  <si>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</si>
  <si>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</si>
  <si>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</si>
  <si>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</si>
  <si>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</si>
  <si>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</si>
  <si>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</si>
  <si>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</si>
  <si>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</si>
  <si>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</si>
  <si>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</si>
  <si>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</si>
  <si>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</si>
  <si>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</si>
  <si>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</si>
  <si>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</si>
  <si>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</si>
  <si>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</si>
  <si>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</si>
  <si>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</si>
  <si>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</si>
  <si>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</si>
  <si>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</si>
  <si>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</si>
  <si>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</si>
  <si>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</si>
  <si>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</si>
  <si>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</si>
  <si>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</si>
  <si>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</si>
  <si>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</si>
  <si>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</si>
  <si>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</si>
  <si>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</si>
  <si>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</si>
  <si>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</si>
  <si>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</si>
  <si>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</si>
  <si>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</si>
  <si>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</si>
  <si>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</si>
  <si>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</si>
  <si>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</si>
  <si>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</si>
  <si>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</si>
  <si>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</si>
  <si>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</si>
  <si>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</si>
  <si>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</si>
  <si>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</si>
  <si>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</si>
  <si>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</si>
  <si>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</si>
  <si>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</si>
  <si>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</si>
  <si>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</si>
  <si>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</si>
  <si>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</si>
  <si>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</si>
  <si>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</si>
  <si>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</si>
  <si>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</si>
  <si>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</si>
  <si>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</si>
  <si>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</si>
  <si>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</si>
  <si>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</si>
  <si>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</si>
  <si>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</si>
  <si>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</si>
  <si>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</si>
  <si>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</si>
  <si>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</si>
  <si>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</si>
  <si>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</si>
  <si>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</si>
  <si>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</si>
  <si>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</si>
  <si>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</si>
  <si>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</si>
  <si>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</si>
  <si>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</si>
  <si>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</si>
  <si>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</si>
  <si>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</si>
  <si>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</si>
  <si>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</si>
  <si>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</si>
  <si>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</si>
  <si>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</si>
  <si>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</si>
  <si>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</si>
  <si>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</si>
  <si>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</si>
  <si>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</si>
  <si>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</si>
  <si>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</si>
  <si>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</si>
  <si>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</si>
  <si>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</si>
  <si>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</si>
  <si>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</si>
  <si>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</si>
  <si>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</si>
  <si>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</si>
  <si>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</si>
  <si>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</si>
  <si>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</si>
  <si>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</si>
  <si>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</si>
  <si>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</si>
  <si>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</si>
  <si>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</si>
  <si>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</si>
  <si>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</si>
  <si>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</si>
  <si>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</si>
  <si>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</si>
  <si>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</si>
  <si>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</si>
  <si>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</si>
  <si>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</si>
  <si>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</si>
  <si>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</si>
  <si>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</si>
  <si>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</si>
  <si>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</si>
  <si>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</si>
  <si>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</si>
  <si>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</si>
  <si>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</si>
  <si>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</si>
  <si>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</si>
  <si>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</si>
  <si>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</si>
  <si>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</si>
  <si>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</si>
  <si>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</si>
  <si>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</si>
  <si>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</si>
  <si>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</si>
  <si>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</si>
  <si>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</si>
  <si>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</si>
  <si>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</si>
  <si>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</si>
  <si>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</si>
  <si>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</si>
  <si>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</si>
  <si>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</si>
  <si>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</si>
  <si>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</si>
  <si>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</si>
  <si>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</si>
  <si>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</si>
  <si>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</si>
  <si>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</si>
  <si>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</si>
  <si>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</si>
  <si>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</si>
  <si>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</si>
  <si>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</si>
  <si>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</si>
  <si>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</si>
  <si>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</si>
  <si>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</si>
  <si>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</si>
  <si>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</si>
  <si>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</si>
  <si>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</si>
  <si>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</si>
  <si>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</si>
  <si>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</si>
  <si>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</si>
  <si>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</si>
  <si>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</si>
  <si>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</si>
  <si>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</si>
  <si>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</si>
  <si>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</si>
  <si>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</si>
  <si>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</si>
  <si>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</si>
  <si>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</si>
  <si>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</si>
  <si>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</si>
  <si>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</si>
  <si>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</si>
  <si>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</si>
  <si>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</si>
  <si>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</si>
  <si>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</si>
  <si>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</si>
  <si>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</si>
  <si>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</si>
  <si>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</si>
  <si>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</si>
  <si>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</si>
  <si>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</si>
  <si>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</si>
  <si>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</si>
  <si>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</si>
  <si>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</si>
  <si>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</si>
  <si>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</si>
  <si>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</si>
  <si>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</si>
  <si>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</si>
  <si>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</si>
  <si>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</si>
  <si>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</si>
  <si>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</si>
  <si>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</si>
  <si>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</si>
  <si>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</si>
  <si>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</si>
  <si>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</si>
  <si>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</si>
  <si>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</si>
  <si>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</si>
  <si>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</si>
  <si>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</si>
  <si>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</si>
  <si>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</si>
  <si>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</si>
  <si>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</si>
  <si>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</si>
  <si>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</si>
  <si>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</si>
  <si>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</si>
  <si>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</si>
  <si>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</si>
  <si>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</si>
  <si>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</si>
  <si>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</si>
  <si>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</si>
  <si>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</si>
  <si>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</si>
  <si>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</si>
  <si>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</si>
  <si>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</si>
  <si>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</si>
  <si>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</si>
  <si>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</si>
  <si>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</si>
  <si>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</si>
  <si>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</si>
  <si>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</si>
  <si>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</si>
  <si>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</si>
  <si>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</si>
  <si>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</si>
  <si>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</si>
  <si>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</si>
  <si>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</si>
  <si>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</si>
  <si>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</si>
  <si>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</si>
  <si>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</si>
  <si>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</si>
  <si>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</si>
  <si>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</si>
  <si>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</si>
  <si>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</si>
  <si>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</si>
  <si>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</si>
  <si>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</si>
  <si>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</si>
  <si>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</si>
  <si>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</si>
  <si>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</si>
  <si>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</si>
  <si>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</si>
  <si>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</si>
  <si>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</si>
  <si>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</si>
  <si>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</si>
  <si>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</si>
  <si>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</si>
  <si>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</si>
  <si>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</si>
  <si>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</si>
  <si>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</si>
  <si>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</si>
  <si>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</si>
  <si>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</si>
  <si>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</si>
  <si>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</si>
  <si>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</si>
  <si>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</si>
  <si>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</si>
  <si>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</si>
  <si>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</si>
  <si>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</si>
  <si>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</si>
  <si>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</si>
  <si>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</si>
  <si>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</si>
  <si>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</si>
  <si>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</si>
  <si>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</si>
  <si>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</si>
  <si>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</si>
  <si>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</si>
  <si>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</si>
  <si>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</si>
  <si>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</si>
  <si>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</si>
  <si>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</si>
  <si>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</si>
  <si>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</si>
  <si>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</si>
  <si>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</si>
  <si>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</si>
  <si>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</si>
  <si>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</si>
  <si>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</si>
  <si>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</si>
  <si>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</si>
  <si>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</si>
  <si>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</si>
  <si>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</si>
  <si>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</si>
  <si>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</si>
  <si>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</si>
  <si>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</si>
  <si>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</si>
  <si>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</si>
  <si>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</si>
  <si>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</si>
  <si>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</si>
  <si>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</si>
  <si>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</si>
  <si>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</si>
  <si>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</si>
  <si>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</si>
  <si>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</si>
  <si>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</si>
  <si>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</si>
  <si>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</si>
  <si>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</si>
  <si>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</si>
  <si>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</si>
  <si>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</si>
  <si>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</si>
  <si>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</si>
  <si>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</si>
  <si>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</si>
  <si>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</si>
  <si>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</si>
  <si>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</si>
  <si>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</si>
  <si>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</si>
  <si>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</si>
  <si>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</si>
  <si>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</si>
  <si>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</si>
  <si>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</si>
  <si>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</si>
  <si>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</si>
  <si>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</si>
  <si>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</si>
  <si>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</si>
  <si>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</si>
  <si>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</si>
  <si>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</si>
  <si>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</si>
  <si>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</si>
  <si>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</si>
  <si>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</si>
  <si>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</si>
  <si>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</si>
  <si>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</si>
  <si>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</si>
  <si>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</si>
  <si>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</si>
  <si>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</si>
  <si>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</si>
  <si>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</si>
  <si>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</si>
  <si>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</si>
  <si>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</si>
  <si>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</si>
  <si>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</si>
  <si>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</si>
  <si>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</si>
  <si>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</si>
  <si>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</si>
  <si>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</si>
  <si>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</si>
  <si>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</si>
  <si>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</si>
  <si>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Возврат бюджетных средств</t>
  </si>
  <si>
    <t xml:space="preserve"> 000 1130299505 0000 130</t>
  </si>
  <si>
    <t xml:space="preserve"> 000 2190500010 0000 151</t>
  </si>
  <si>
    <t xml:space="preserve">СПРАВКА ОБ ИСПОЛНЕНИИ КОНСОЛИДИРОВАННОГО БЮДЖЕТА МАМСКО-ЧУЙСКОГО РАЙОНА ЗА МАЙ 2018 ГОДА 
</t>
  </si>
  <si>
    <t xml:space="preserve">  Плата за размещение отходов производства </t>
  </si>
  <si>
    <t xml:space="preserve"> 000 1120104101 6000 120</t>
  </si>
  <si>
    <t xml:space="preserve">  Плата за размещение твердых коммунальных отходов  </t>
  </si>
  <si>
    <t xml:space="preserve"> 000 1120104201 6000 120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</si>
</sst>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A125" workbookViewId="0">
      <selection activeCell="I65" sqref="I65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420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 x14ac:dyDescent="0.25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409924800</v>
      </c>
      <c r="E9" s="66">
        <v>366897700</v>
      </c>
      <c r="F9" s="66">
        <v>61155500</v>
      </c>
      <c r="G9" s="66">
        <v>147254528.55000001</v>
      </c>
      <c r="H9" s="66">
        <v>132958617.42</v>
      </c>
      <c r="I9" s="66">
        <v>21573689.399999999</v>
      </c>
      <c r="J9" s="66">
        <f>G9/D9*100</f>
        <v>35.922327351260527</v>
      </c>
      <c r="K9" s="66">
        <f>H9/E9*100</f>
        <v>36.23860749740323</v>
      </c>
      <c r="L9" s="66">
        <f>I9/F9*100</f>
        <v>35.276777068293121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55781000</v>
      </c>
      <c r="E11" s="66">
        <v>43314400</v>
      </c>
      <c r="F11" s="66">
        <v>12466600</v>
      </c>
      <c r="G11" s="66">
        <v>20043431.75</v>
      </c>
      <c r="H11" s="66">
        <v>15281185.57</v>
      </c>
      <c r="I11" s="66">
        <v>4762246.18</v>
      </c>
      <c r="J11" s="66">
        <f t="shared" ref="J11:L45" si="0">G11/D11*100</f>
        <v>35.932363618436383</v>
      </c>
      <c r="K11" s="66">
        <f t="shared" ref="K11:L45" si="1">H11/E11*100</f>
        <v>35.279688902535881</v>
      </c>
      <c r="L11" s="66">
        <f t="shared" ref="L11:L45" si="2">I11/F11*100</f>
        <v>38.200039946737682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37372500</v>
      </c>
      <c r="E12" s="62">
        <f t="shared" si="3"/>
        <v>29395000</v>
      </c>
      <c r="F12" s="62">
        <f t="shared" si="3"/>
        <v>7977500</v>
      </c>
      <c r="G12" s="62">
        <f t="shared" si="3"/>
        <v>13567692.809999999</v>
      </c>
      <c r="H12" s="62">
        <f t="shared" si="3"/>
        <v>10278555.529999999</v>
      </c>
      <c r="I12" s="62">
        <f t="shared" si="3"/>
        <v>3289137.7800000003</v>
      </c>
      <c r="J12" s="66">
        <f t="shared" si="0"/>
        <v>36.30394758177804</v>
      </c>
      <c r="K12" s="66">
        <f t="shared" si="1"/>
        <v>34.967020003401942</v>
      </c>
      <c r="L12" s="66">
        <f t="shared" si="2"/>
        <v>41.230182137261053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37372500</v>
      </c>
      <c r="E13" s="29">
        <f t="shared" si="4"/>
        <v>29395000</v>
      </c>
      <c r="F13" s="29">
        <f t="shared" si="4"/>
        <v>7977500</v>
      </c>
      <c r="G13" s="29">
        <f t="shared" si="4"/>
        <v>13567692.809999999</v>
      </c>
      <c r="H13" s="29">
        <f t="shared" si="4"/>
        <v>10278555.529999999</v>
      </c>
      <c r="I13" s="29">
        <f t="shared" si="4"/>
        <v>3289137.7800000003</v>
      </c>
      <c r="J13" s="22">
        <f t="shared" si="0"/>
        <v>36.30394758177804</v>
      </c>
      <c r="K13" s="22">
        <f t="shared" si="1"/>
        <v>34.967020003401942</v>
      </c>
      <c r="L13" s="22">
        <f t="shared" si="2"/>
        <v>41.230182137261053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37325000</v>
      </c>
      <c r="E14" s="29">
        <v>29350000</v>
      </c>
      <c r="F14" s="29">
        <v>7975000</v>
      </c>
      <c r="G14" s="29">
        <v>13503917.82</v>
      </c>
      <c r="H14" s="29">
        <v>10230240.76</v>
      </c>
      <c r="I14" s="29">
        <v>3273677.06</v>
      </c>
      <c r="J14" s="22">
        <f t="shared" si="0"/>
        <v>36.179284179504357</v>
      </c>
      <c r="K14" s="22">
        <f t="shared" si="1"/>
        <v>34.856016218057924</v>
      </c>
      <c r="L14" s="22">
        <f t="shared" si="2"/>
        <v>41.049242131661444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0</v>
      </c>
      <c r="E15" s="29">
        <v>0</v>
      </c>
      <c r="F15" s="29">
        <v>0</v>
      </c>
      <c r="G15" s="29"/>
      <c r="H15" s="29"/>
      <c r="I15" s="29"/>
      <c r="J15" s="22" t="e">
        <f t="shared" si="0"/>
        <v>#DIV/0!</v>
      </c>
      <c r="K15" s="22" t="e">
        <f t="shared" si="1"/>
        <v>#DIV/0!</v>
      </c>
      <c r="L15" s="22" t="e">
        <f t="shared" si="2"/>
        <v>#DIV/0!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25500</v>
      </c>
      <c r="E16" s="29">
        <v>23000</v>
      </c>
      <c r="F16" s="29">
        <v>2500</v>
      </c>
      <c r="G16" s="29">
        <v>443.04</v>
      </c>
      <c r="H16" s="29">
        <v>336.02</v>
      </c>
      <c r="I16" s="29">
        <v>107.52</v>
      </c>
      <c r="J16" s="22">
        <f t="shared" si="0"/>
        <v>1.7374117647058824</v>
      </c>
      <c r="K16" s="22">
        <f t="shared" si="1"/>
        <v>1.4609565217391305</v>
      </c>
      <c r="L16" s="22">
        <f t="shared" si="2"/>
        <v>4.3007999999999997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22000</v>
      </c>
      <c r="E17" s="29">
        <v>22000</v>
      </c>
      <c r="F17" s="29">
        <v>0</v>
      </c>
      <c r="G17" s="29">
        <v>63331.95</v>
      </c>
      <c r="H17" s="29">
        <v>47978.75</v>
      </c>
      <c r="I17" s="29">
        <v>15353.2</v>
      </c>
      <c r="J17" s="22">
        <f t="shared" si="0"/>
        <v>287.8725</v>
      </c>
      <c r="K17" s="22">
        <f t="shared" si="1"/>
        <v>218.08522727272725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2137100</v>
      </c>
      <c r="E18" s="62">
        <f t="shared" si="5"/>
        <v>0</v>
      </c>
      <c r="F18" s="62">
        <f t="shared" si="5"/>
        <v>2137100</v>
      </c>
      <c r="G18" s="62">
        <f t="shared" si="5"/>
        <v>885252.78</v>
      </c>
      <c r="H18" s="62">
        <f t="shared" si="5"/>
        <v>0</v>
      </c>
      <c r="I18" s="62">
        <f t="shared" si="5"/>
        <v>885252.78</v>
      </c>
      <c r="J18" s="66">
        <f t="shared" si="0"/>
        <v>41.423086425529924</v>
      </c>
      <c r="K18" s="66" t="e">
        <f t="shared" si="1"/>
        <v>#DIV/0!</v>
      </c>
      <c r="L18" s="66">
        <f t="shared" si="2"/>
        <v>41.423086425529924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2137100</v>
      </c>
      <c r="E19" s="29">
        <f t="shared" si="6"/>
        <v>0</v>
      </c>
      <c r="F19" s="29">
        <f t="shared" si="6"/>
        <v>2137100</v>
      </c>
      <c r="G19" s="29">
        <f t="shared" si="6"/>
        <v>885252.78</v>
      </c>
      <c r="H19" s="29">
        <f t="shared" si="6"/>
        <v>0</v>
      </c>
      <c r="I19" s="29">
        <f t="shared" si="6"/>
        <v>885252.78</v>
      </c>
      <c r="J19" s="22">
        <f t="shared" si="0"/>
        <v>41.423086425529924</v>
      </c>
      <c r="K19" s="22" t="e">
        <f t="shared" si="1"/>
        <v>#DIV/0!</v>
      </c>
      <c r="L19" s="22">
        <f t="shared" si="2"/>
        <v>41.423086425529924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716100</v>
      </c>
      <c r="E20" s="29" t="s">
        <v>21</v>
      </c>
      <c r="F20" s="29">
        <v>716100</v>
      </c>
      <c r="G20" s="29">
        <v>382205.11</v>
      </c>
      <c r="H20" s="29" t="s">
        <v>21</v>
      </c>
      <c r="I20" s="29">
        <v>382205.11</v>
      </c>
      <c r="J20" s="22">
        <f t="shared" si="0"/>
        <v>53.373147605083084</v>
      </c>
      <c r="K20" s="22" t="e">
        <f t="shared" si="1"/>
        <v>#VALUE!</v>
      </c>
      <c r="L20" s="22">
        <f t="shared" si="2"/>
        <v>53.373147605083084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20900</v>
      </c>
      <c r="E21" s="29" t="s">
        <v>21</v>
      </c>
      <c r="F21" s="29">
        <v>20900</v>
      </c>
      <c r="G21" s="29">
        <v>2847.33</v>
      </c>
      <c r="H21" s="29" t="s">
        <v>21</v>
      </c>
      <c r="I21" s="29">
        <v>2847.33</v>
      </c>
      <c r="J21" s="22">
        <f t="shared" si="0"/>
        <v>13.623588516746409</v>
      </c>
      <c r="K21" s="22" t="e">
        <f t="shared" si="1"/>
        <v>#VALUE!</v>
      </c>
      <c r="L21" s="22">
        <f t="shared" si="2"/>
        <v>13.623588516746409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1476800</v>
      </c>
      <c r="E22" s="29" t="s">
        <v>21</v>
      </c>
      <c r="F22" s="29">
        <v>1476800</v>
      </c>
      <c r="G22" s="29">
        <v>579336.62</v>
      </c>
      <c r="H22" s="29" t="s">
        <v>21</v>
      </c>
      <c r="I22" s="29">
        <v>579336.62</v>
      </c>
      <c r="J22" s="22">
        <f t="shared" si="0"/>
        <v>39.229186078006499</v>
      </c>
      <c r="K22" s="22" t="e">
        <f t="shared" si="1"/>
        <v>#VALUE!</v>
      </c>
      <c r="L22" s="22">
        <f t="shared" si="2"/>
        <v>39.229186078006499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-76700</v>
      </c>
      <c r="E23" s="29" t="s">
        <v>21</v>
      </c>
      <c r="F23" s="29">
        <v>-76700</v>
      </c>
      <c r="G23" s="29">
        <v>-79136.28</v>
      </c>
      <c r="H23" s="29" t="s">
        <v>21</v>
      </c>
      <c r="I23" s="29">
        <v>-79136.28</v>
      </c>
      <c r="J23" s="22">
        <f t="shared" si="0"/>
        <v>103.17637548891787</v>
      </c>
      <c r="K23" s="22" t="e">
        <f t="shared" si="1"/>
        <v>#VALUE!</v>
      </c>
      <c r="L23" s="22">
        <f t="shared" si="2"/>
        <v>103.17637548891787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3152000</v>
      </c>
      <c r="E24" s="62">
        <f>E25+E31</f>
        <v>3152000</v>
      </c>
      <c r="F24" s="62">
        <v>0</v>
      </c>
      <c r="G24" s="62">
        <f>G25+G31</f>
        <v>1189783.3799999999</v>
      </c>
      <c r="H24" s="62">
        <f>H25+H31</f>
        <v>1189783.3799999999</v>
      </c>
      <c r="I24" s="62">
        <v>0</v>
      </c>
      <c r="J24" s="66">
        <f t="shared" si="0"/>
        <v>37.746934644670048</v>
      </c>
      <c r="K24" s="66">
        <f t="shared" si="1"/>
        <v>37.746934644670048</v>
      </c>
      <c r="L24" s="66" t="e">
        <f t="shared" si="2"/>
        <v>#DIV/0!</v>
      </c>
      <c r="M24" s="7"/>
    </row>
    <row r="25" spans="1:13" ht="48" customHeight="1" x14ac:dyDescent="0.25">
      <c r="A25" s="58" t="s">
        <v>364</v>
      </c>
      <c r="B25" s="27" t="s">
        <v>19</v>
      </c>
      <c r="C25" s="28" t="s">
        <v>365</v>
      </c>
      <c r="D25" s="29">
        <f>SUM(D26:D30)</f>
        <v>802000</v>
      </c>
      <c r="E25" s="29">
        <f>SUM(E26:E30)</f>
        <v>802000</v>
      </c>
      <c r="F25" s="29">
        <f>SUM(F26:F30)</f>
        <v>0</v>
      </c>
      <c r="G25" s="29">
        <f>SUM(G26:G30)</f>
        <v>398680.24</v>
      </c>
      <c r="H25" s="29">
        <f>SUM(H26:H30)</f>
        <v>398680.24</v>
      </c>
      <c r="I25" s="29">
        <v>0</v>
      </c>
      <c r="J25" s="22">
        <f t="shared" si="0"/>
        <v>49.710753117206977</v>
      </c>
      <c r="K25" s="22">
        <f t="shared" si="1"/>
        <v>49.710753117206977</v>
      </c>
      <c r="L25" s="22" t="e">
        <f t="shared" si="2"/>
        <v>#DIV/0!</v>
      </c>
      <c r="M25" s="7"/>
    </row>
    <row r="26" spans="1:13" ht="48.75" customHeight="1" x14ac:dyDescent="0.25">
      <c r="A26" s="58" t="s">
        <v>359</v>
      </c>
      <c r="B26" s="27" t="s">
        <v>19</v>
      </c>
      <c r="C26" s="28" t="s">
        <v>360</v>
      </c>
      <c r="D26" s="29">
        <v>428000</v>
      </c>
      <c r="E26" s="29">
        <v>428000</v>
      </c>
      <c r="F26" s="29">
        <v>0</v>
      </c>
      <c r="G26" s="29">
        <v>304483.42</v>
      </c>
      <c r="H26" s="29">
        <v>304483.42</v>
      </c>
      <c r="I26" s="29">
        <v>0</v>
      </c>
      <c r="J26" s="22">
        <f t="shared" si="0"/>
        <v>71.140985981308404</v>
      </c>
      <c r="K26" s="22">
        <f t="shared" si="1"/>
        <v>71.140985981308404</v>
      </c>
      <c r="L26" s="22" t="e">
        <f t="shared" si="2"/>
        <v>#DIV/0!</v>
      </c>
      <c r="M26" s="7"/>
    </row>
    <row r="27" spans="1:13" ht="48.75" customHeight="1" x14ac:dyDescent="0.25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361</v>
      </c>
      <c r="B28" s="27" t="s">
        <v>19</v>
      </c>
      <c r="C28" s="28" t="s">
        <v>406</v>
      </c>
      <c r="D28" s="29">
        <v>291000</v>
      </c>
      <c r="E28" s="29">
        <v>291000</v>
      </c>
      <c r="F28" s="29">
        <v>0</v>
      </c>
      <c r="G28" s="29">
        <v>94196.82</v>
      </c>
      <c r="H28" s="29">
        <v>94196.82</v>
      </c>
      <c r="I28" s="29">
        <v>0</v>
      </c>
      <c r="J28" s="22">
        <f t="shared" si="0"/>
        <v>32.370041237113405</v>
      </c>
      <c r="K28" s="22">
        <f t="shared" si="1"/>
        <v>32.370041237113405</v>
      </c>
      <c r="L28" s="22" t="e">
        <f t="shared" si="2"/>
        <v>#DIV/0!</v>
      </c>
      <c r="M28" s="7"/>
    </row>
    <row r="29" spans="1:13" ht="45" customHeight="1" x14ac:dyDescent="0.25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362</v>
      </c>
      <c r="B30" s="27" t="s">
        <v>19</v>
      </c>
      <c r="C30" s="28" t="s">
        <v>363</v>
      </c>
      <c r="D30" s="29">
        <v>83000</v>
      </c>
      <c r="E30" s="29">
        <v>83000</v>
      </c>
      <c r="F30" s="29">
        <v>0</v>
      </c>
      <c r="G30" s="29"/>
      <c r="H30" s="29"/>
      <c r="I30" s="29">
        <v>0</v>
      </c>
      <c r="J30" s="22">
        <f t="shared" si="0"/>
        <v>0</v>
      </c>
      <c r="K30" s="22">
        <f t="shared" si="1"/>
        <v>0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2350000</v>
      </c>
      <c r="E31" s="29">
        <v>2350000</v>
      </c>
      <c r="F31" s="29">
        <v>0</v>
      </c>
      <c r="G31" s="29">
        <v>791103.14</v>
      </c>
      <c r="H31" s="29">
        <v>791103.14</v>
      </c>
      <c r="I31" s="29">
        <v>0</v>
      </c>
      <c r="J31" s="22">
        <f t="shared" si="0"/>
        <v>33.66396340425532</v>
      </c>
      <c r="K31" s="22">
        <f t="shared" si="1"/>
        <v>33.66396340425532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2350000</v>
      </c>
      <c r="E32" s="29">
        <v>2350000</v>
      </c>
      <c r="F32" s="29">
        <v>0</v>
      </c>
      <c r="G32" s="29">
        <v>791103.14</v>
      </c>
      <c r="H32" s="29">
        <v>791103.14</v>
      </c>
      <c r="I32" s="29">
        <v>0</v>
      </c>
      <c r="J32" s="22">
        <f t="shared" si="0"/>
        <v>33.66396340425532</v>
      </c>
      <c r="K32" s="22">
        <f t="shared" si="1"/>
        <v>33.66396340425532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/>
      <c r="H33" s="29"/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456570.27999999991</v>
      </c>
      <c r="H34" s="62"/>
      <c r="I34" s="62">
        <f>I35+I37+I41</f>
        <v>456570.27999999991</v>
      </c>
      <c r="J34" s="66">
        <f t="shared" si="0"/>
        <v>27.865137625877324</v>
      </c>
      <c r="K34" s="66" t="e">
        <f t="shared" si="1"/>
        <v>#DIV/0!</v>
      </c>
      <c r="L34" s="66">
        <f t="shared" si="2"/>
        <v>27.865137625877324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26451.91</v>
      </c>
      <c r="H35" s="29" t="s">
        <v>21</v>
      </c>
      <c r="I35" s="29">
        <v>26451.91</v>
      </c>
      <c r="J35" s="22">
        <f t="shared" si="0"/>
        <v>7.1491648648648649</v>
      </c>
      <c r="K35" s="22" t="e">
        <f t="shared" si="1"/>
        <v>#VALUE!</v>
      </c>
      <c r="L35" s="22">
        <f t="shared" si="2"/>
        <v>7.1491648648648649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399</v>
      </c>
      <c r="D36" s="29">
        <v>370000</v>
      </c>
      <c r="E36" s="29" t="s">
        <v>21</v>
      </c>
      <c r="F36" s="29">
        <v>370000</v>
      </c>
      <c r="G36" s="29">
        <v>26451.91</v>
      </c>
      <c r="H36" s="29" t="s">
        <v>21</v>
      </c>
      <c r="I36" s="29">
        <v>26451.91</v>
      </c>
      <c r="J36" s="22">
        <f t="shared" si="0"/>
        <v>7.1491648648648649</v>
      </c>
      <c r="K36" s="22" t="e">
        <f t="shared" si="1"/>
        <v>#VALUE!</v>
      </c>
      <c r="L36" s="22">
        <f t="shared" si="2"/>
        <v>7.1491648648648649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407745.57999999996</v>
      </c>
      <c r="H37" s="29"/>
      <c r="I37" s="29">
        <f>I38+I41+I40+I39</f>
        <v>407745.57999999996</v>
      </c>
      <c r="J37" s="22">
        <f t="shared" si="0"/>
        <v>37.912187819618772</v>
      </c>
      <c r="K37" s="22" t="e">
        <f t="shared" si="1"/>
        <v>#DIV/0!</v>
      </c>
      <c r="L37" s="22">
        <f t="shared" si="2"/>
        <v>37.912187819618772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401</v>
      </c>
      <c r="D39" s="29">
        <v>882500</v>
      </c>
      <c r="E39" s="29" t="s">
        <v>21</v>
      </c>
      <c r="F39" s="29">
        <v>882500</v>
      </c>
      <c r="G39" s="29">
        <v>385372.79</v>
      </c>
      <c r="H39" s="29" t="s">
        <v>21</v>
      </c>
      <c r="I39" s="29">
        <v>385372.79</v>
      </c>
      <c r="J39" s="22">
        <f t="shared" si="0"/>
        <v>43.668304815864026</v>
      </c>
      <c r="K39" s="22" t="e">
        <f t="shared" si="1"/>
        <v>#VALUE!</v>
      </c>
      <c r="L39" s="22">
        <f t="shared" si="2"/>
        <v>43.668304815864026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22372.79</v>
      </c>
      <c r="H41" s="29" t="s">
        <v>21</v>
      </c>
      <c r="I41" s="29">
        <v>22372.79</v>
      </c>
      <c r="J41" s="22">
        <f t="shared" si="0"/>
        <v>11.592119170984457</v>
      </c>
      <c r="K41" s="22" t="e">
        <f t="shared" si="1"/>
        <v>#VALUE!</v>
      </c>
      <c r="L41" s="22">
        <f t="shared" si="2"/>
        <v>11.592119170984457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22372.79</v>
      </c>
      <c r="H42" s="29" t="s">
        <v>21</v>
      </c>
      <c r="I42" s="29">
        <v>22372.79</v>
      </c>
      <c r="J42" s="22">
        <f t="shared" si="0"/>
        <v>11.592119170984457</v>
      </c>
      <c r="K42" s="22" t="e">
        <f t="shared" si="1"/>
        <v>#VALUE!</v>
      </c>
      <c r="L42" s="22">
        <f t="shared" si="2"/>
        <v>11.592119170984457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550000</v>
      </c>
      <c r="E43" s="62">
        <f>E44+E46</f>
        <v>550000</v>
      </c>
      <c r="F43" s="62"/>
      <c r="G43" s="62">
        <f>G44+G46</f>
        <v>284282.71000000002</v>
      </c>
      <c r="H43" s="62">
        <f>H44+H46</f>
        <v>284282.71000000002</v>
      </c>
      <c r="I43" s="62" t="s">
        <v>21</v>
      </c>
      <c r="J43" s="66">
        <f t="shared" si="0"/>
        <v>51.687765454545456</v>
      </c>
      <c r="K43" s="66">
        <f t="shared" si="1"/>
        <v>51.687765454545456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420000</v>
      </c>
      <c r="E44" s="29">
        <v>420000</v>
      </c>
      <c r="F44" s="29" t="s">
        <v>21</v>
      </c>
      <c r="G44" s="29">
        <v>284282.71000000002</v>
      </c>
      <c r="H44" s="29">
        <v>284282.71000000002</v>
      </c>
      <c r="I44" s="29" t="s">
        <v>21</v>
      </c>
      <c r="J44" s="22">
        <f t="shared" si="0"/>
        <v>67.686359523809529</v>
      </c>
      <c r="K44" s="22">
        <f t="shared" si="1"/>
        <v>67.686359523809529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420000</v>
      </c>
      <c r="E45" s="29">
        <v>420000</v>
      </c>
      <c r="F45" s="29" t="s">
        <v>21</v>
      </c>
      <c r="G45" s="29">
        <v>284282.71000000002</v>
      </c>
      <c r="H45" s="29">
        <v>284282.71000000002</v>
      </c>
      <c r="I45" s="29" t="s">
        <v>21</v>
      </c>
      <c r="J45" s="22">
        <f t="shared" si="0"/>
        <v>67.686359523809529</v>
      </c>
      <c r="K45" s="22">
        <f t="shared" si="1"/>
        <v>67.686359523809529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130000</v>
      </c>
      <c r="E46" s="29">
        <v>130000</v>
      </c>
      <c r="F46" s="29" t="s">
        <v>21</v>
      </c>
      <c r="G46" s="29"/>
      <c r="H46" s="29"/>
      <c r="I46" s="29" t="s">
        <v>21</v>
      </c>
      <c r="J46" s="22">
        <f t="shared" ref="J46:J79" si="7">G46/D46*100</f>
        <v>0</v>
      </c>
      <c r="K46" s="22">
        <f t="shared" ref="K46:K79" si="8">H46/E46*100</f>
        <v>0</v>
      </c>
      <c r="L46" s="22" t="e">
        <f t="shared" ref="L46:L78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130000</v>
      </c>
      <c r="E47" s="29">
        <v>130000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130000</v>
      </c>
      <c r="E48" s="29">
        <v>130000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2940800</v>
      </c>
      <c r="E49" s="62">
        <f t="shared" si="10"/>
        <v>2164800</v>
      </c>
      <c r="F49" s="62">
        <f t="shared" si="10"/>
        <v>776000</v>
      </c>
      <c r="G49" s="62">
        <f t="shared" si="10"/>
        <v>594040.32000000007</v>
      </c>
      <c r="H49" s="62">
        <f t="shared" si="10"/>
        <v>500439.67000000004</v>
      </c>
      <c r="I49" s="62">
        <f t="shared" si="10"/>
        <v>93600.65</v>
      </c>
      <c r="J49" s="66">
        <f t="shared" si="7"/>
        <v>20.199956474428728</v>
      </c>
      <c r="K49" s="66">
        <f t="shared" si="8"/>
        <v>23.117131836659276</v>
      </c>
      <c r="L49" s="66">
        <f t="shared" si="9"/>
        <v>12.061939432989691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2940800</v>
      </c>
      <c r="E50" s="29">
        <f t="shared" si="11"/>
        <v>2164800</v>
      </c>
      <c r="F50" s="29">
        <f t="shared" si="11"/>
        <v>776000</v>
      </c>
      <c r="G50" s="29">
        <f t="shared" si="11"/>
        <v>594040.32000000007</v>
      </c>
      <c r="H50" s="29">
        <f t="shared" si="11"/>
        <v>500439.67000000004</v>
      </c>
      <c r="I50" s="29">
        <f t="shared" si="11"/>
        <v>93600.65</v>
      </c>
      <c r="J50" s="22">
        <f t="shared" si="7"/>
        <v>20.199956474428728</v>
      </c>
      <c r="K50" s="22">
        <f t="shared" si="8"/>
        <v>23.117131836659276</v>
      </c>
      <c r="L50" s="22">
        <f t="shared" si="9"/>
        <v>12.061939432989691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263500</v>
      </c>
      <c r="H51" s="29">
        <f t="shared" si="12"/>
        <v>202625.02</v>
      </c>
      <c r="I51" s="29">
        <f t="shared" si="12"/>
        <v>60874.98</v>
      </c>
      <c r="J51" s="22">
        <f t="shared" si="7"/>
        <v>45.306052269601096</v>
      </c>
      <c r="K51" s="22">
        <f t="shared" si="8"/>
        <v>52.684612584503377</v>
      </c>
      <c r="L51" s="22">
        <f t="shared" si="9"/>
        <v>30.901005076142134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141750</v>
      </c>
      <c r="H52" s="29">
        <v>141750</v>
      </c>
      <c r="I52" s="29" t="s">
        <v>21</v>
      </c>
      <c r="J52" s="22">
        <f t="shared" si="7"/>
        <v>50.070646414694451</v>
      </c>
      <c r="K52" s="22">
        <f t="shared" si="8"/>
        <v>50.070646414694451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121750</v>
      </c>
      <c r="H53" s="29">
        <v>60875.02</v>
      </c>
      <c r="I53" s="29">
        <v>60874.98</v>
      </c>
      <c r="J53" s="22">
        <f t="shared" si="7"/>
        <v>40.787269681742046</v>
      </c>
      <c r="K53" s="22">
        <f t="shared" si="8"/>
        <v>59.975389162561576</v>
      </c>
      <c r="L53" s="22">
        <f t="shared" si="9"/>
        <v>30.901005076142134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2359200</v>
      </c>
      <c r="E54" s="29">
        <f t="shared" si="13"/>
        <v>1780200</v>
      </c>
      <c r="F54" s="29">
        <f t="shared" si="13"/>
        <v>579000</v>
      </c>
      <c r="G54" s="29">
        <f t="shared" si="13"/>
        <v>330540.32</v>
      </c>
      <c r="H54" s="29">
        <f t="shared" si="13"/>
        <v>297814.65000000002</v>
      </c>
      <c r="I54" s="29">
        <f t="shared" si="13"/>
        <v>32725.67</v>
      </c>
      <c r="J54" s="22">
        <f t="shared" si="7"/>
        <v>14.010695150898611</v>
      </c>
      <c r="K54" s="22">
        <f t="shared" si="8"/>
        <v>16.729280417930571</v>
      </c>
      <c r="L54" s="22">
        <f t="shared" si="9"/>
        <v>5.6521018998272883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1780200</v>
      </c>
      <c r="E55" s="29">
        <v>1780200</v>
      </c>
      <c r="F55" s="29" t="s">
        <v>21</v>
      </c>
      <c r="G55" s="29">
        <v>297814.65000000002</v>
      </c>
      <c r="H55" s="29">
        <v>297814.65000000002</v>
      </c>
      <c r="I55" s="29" t="s">
        <v>21</v>
      </c>
      <c r="J55" s="22">
        <f t="shared" si="7"/>
        <v>16.729280417930571</v>
      </c>
      <c r="K55" s="22">
        <f t="shared" si="8"/>
        <v>16.729280417930571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579000</v>
      </c>
      <c r="E56" s="29" t="s">
        <v>21</v>
      </c>
      <c r="F56" s="29">
        <v>579000</v>
      </c>
      <c r="G56" s="29">
        <v>32725.67</v>
      </c>
      <c r="H56" s="29" t="s">
        <v>21</v>
      </c>
      <c r="I56" s="29">
        <v>32725.67</v>
      </c>
      <c r="J56" s="22">
        <f t="shared" si="7"/>
        <v>5.6521018998272883</v>
      </c>
      <c r="K56" s="22" t="e">
        <f t="shared" si="8"/>
        <v>#VALUE!</v>
      </c>
      <c r="L56" s="22">
        <f t="shared" si="9"/>
        <v>5.6521018998272883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120000</v>
      </c>
      <c r="E57" s="62">
        <f>E58</f>
        <v>120000</v>
      </c>
      <c r="F57" s="62"/>
      <c r="G57" s="62">
        <f>G58</f>
        <v>10481.230000000001</v>
      </c>
      <c r="H57" s="62">
        <f>H58</f>
        <v>10481.230000000001</v>
      </c>
      <c r="I57" s="62" t="s">
        <v>21</v>
      </c>
      <c r="J57" s="66">
        <f t="shared" si="7"/>
        <v>8.7343583333333346</v>
      </c>
      <c r="K57" s="66">
        <f t="shared" si="8"/>
        <v>8.7343583333333346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120000</v>
      </c>
      <c r="E58" s="29">
        <f>SUM(E59:E62)</f>
        <v>120000</v>
      </c>
      <c r="F58" s="29"/>
      <c r="G58" s="29">
        <f>SUM(G59:G64)</f>
        <v>10481.230000000001</v>
      </c>
      <c r="H58" s="29">
        <f>SUM(H59:H64)</f>
        <v>10481.230000000001</v>
      </c>
      <c r="I58" s="29" t="s">
        <v>21</v>
      </c>
      <c r="J58" s="22">
        <f t="shared" si="7"/>
        <v>8.7343583333333346</v>
      </c>
      <c r="K58" s="22">
        <f t="shared" si="8"/>
        <v>8.7343583333333346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90000</v>
      </c>
      <c r="E59" s="29">
        <v>90000</v>
      </c>
      <c r="F59" s="29" t="s">
        <v>21</v>
      </c>
      <c r="G59" s="29">
        <v>9570.07</v>
      </c>
      <c r="H59" s="29">
        <v>9570.07</v>
      </c>
      <c r="I59" s="29" t="s">
        <v>21</v>
      </c>
      <c r="J59" s="22">
        <f t="shared" si="7"/>
        <v>10.63341111111111</v>
      </c>
      <c r="K59" s="22">
        <f t="shared" si="8"/>
        <v>10.63341111111111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13000</v>
      </c>
      <c r="E61" s="29">
        <v>13000</v>
      </c>
      <c r="F61" s="29" t="s">
        <v>21</v>
      </c>
      <c r="G61" s="29">
        <v>57.74</v>
      </c>
      <c r="H61" s="29">
        <v>57.74</v>
      </c>
      <c r="I61" s="29" t="s">
        <v>21</v>
      </c>
      <c r="J61" s="22">
        <f t="shared" si="7"/>
        <v>0.44415384615384623</v>
      </c>
      <c r="K61" s="22">
        <f t="shared" si="8"/>
        <v>0.44415384615384623</v>
      </c>
      <c r="L61" s="22" t="e">
        <f t="shared" si="9"/>
        <v>#VALUE!</v>
      </c>
      <c r="M61" s="7"/>
    </row>
    <row r="62" spans="1:13" ht="32.25" customHeight="1" x14ac:dyDescent="0.25">
      <c r="A62" s="26" t="s">
        <v>106</v>
      </c>
      <c r="B62" s="27" t="s">
        <v>19</v>
      </c>
      <c r="C62" s="28" t="s">
        <v>107</v>
      </c>
      <c r="D62" s="29">
        <v>17000</v>
      </c>
      <c r="E62" s="29">
        <v>17000</v>
      </c>
      <c r="F62" s="29" t="s">
        <v>21</v>
      </c>
      <c r="G62" s="29">
        <v>502.29</v>
      </c>
      <c r="H62" s="29">
        <v>502.29</v>
      </c>
      <c r="I62" s="29" t="s">
        <v>21</v>
      </c>
      <c r="J62" s="22">
        <f t="shared" si="7"/>
        <v>2.9546470588235296</v>
      </c>
      <c r="K62" s="22">
        <f t="shared" si="8"/>
        <v>2.9546470588235296</v>
      </c>
      <c r="L62" s="22" t="e">
        <f t="shared" si="9"/>
        <v>#VALUE!</v>
      </c>
      <c r="M62" s="7"/>
    </row>
    <row r="63" spans="1:13" ht="25.5" customHeight="1" x14ac:dyDescent="0.25">
      <c r="A63" s="26" t="s">
        <v>421</v>
      </c>
      <c r="B63" s="27" t="s">
        <v>19</v>
      </c>
      <c r="C63" s="28" t="s">
        <v>422</v>
      </c>
      <c r="D63" s="29"/>
      <c r="E63" s="29"/>
      <c r="F63" s="29"/>
      <c r="G63" s="29">
        <v>132.27000000000001</v>
      </c>
      <c r="H63" s="29">
        <v>132.27000000000001</v>
      </c>
      <c r="I63" s="29"/>
      <c r="J63" s="22" t="e">
        <f t="shared" si="7"/>
        <v>#DIV/0!</v>
      </c>
      <c r="K63" s="22"/>
      <c r="L63" s="22"/>
      <c r="M63" s="7"/>
    </row>
    <row r="64" spans="1:13" ht="25.5" customHeight="1" x14ac:dyDescent="0.25">
      <c r="A64" s="26" t="s">
        <v>423</v>
      </c>
      <c r="B64" s="27" t="s">
        <v>19</v>
      </c>
      <c r="C64" s="28" t="s">
        <v>424</v>
      </c>
      <c r="D64" s="29"/>
      <c r="E64" s="29"/>
      <c r="F64" s="29"/>
      <c r="G64" s="29">
        <v>218.86</v>
      </c>
      <c r="H64" s="29">
        <v>218.86</v>
      </c>
      <c r="I64" s="29"/>
      <c r="J64" s="22" t="e">
        <f t="shared" si="7"/>
        <v>#DIV/0!</v>
      </c>
      <c r="K64" s="22"/>
      <c r="L64" s="22"/>
      <c r="M64" s="7"/>
    </row>
    <row r="65" spans="1:13" ht="31.5" customHeight="1" x14ac:dyDescent="0.25">
      <c r="A65" s="59" t="s">
        <v>108</v>
      </c>
      <c r="B65" s="60" t="s">
        <v>19</v>
      </c>
      <c r="C65" s="61" t="s">
        <v>109</v>
      </c>
      <c r="D65" s="62">
        <f t="shared" ref="D65:H67" si="14">D66</f>
        <v>6472100</v>
      </c>
      <c r="E65" s="62">
        <f t="shared" si="14"/>
        <v>6472100</v>
      </c>
      <c r="F65" s="62"/>
      <c r="G65" s="62">
        <f>G66+G69</f>
        <v>2436308.7200000002</v>
      </c>
      <c r="H65" s="62">
        <f>H66+H69</f>
        <v>2436308.7200000002</v>
      </c>
      <c r="I65" s="62" t="s">
        <v>21</v>
      </c>
      <c r="J65" s="66">
        <f t="shared" si="7"/>
        <v>37.643249022728334</v>
      </c>
      <c r="K65" s="66">
        <f t="shared" si="8"/>
        <v>37.643249022728334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si="14"/>
        <v>6472100</v>
      </c>
      <c r="E66" s="29">
        <f t="shared" si="14"/>
        <v>6472100</v>
      </c>
      <c r="F66" s="29"/>
      <c r="G66" s="29">
        <f t="shared" si="14"/>
        <v>2435985.83</v>
      </c>
      <c r="H66" s="29">
        <f t="shared" si="14"/>
        <v>2435985.83</v>
      </c>
      <c r="I66" s="29" t="s">
        <v>21</v>
      </c>
      <c r="J66" s="22">
        <f t="shared" si="7"/>
        <v>37.638260070147247</v>
      </c>
      <c r="K66" s="22">
        <f t="shared" si="8"/>
        <v>37.638260070147247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6472100</v>
      </c>
      <c r="E67" s="29">
        <f t="shared" si="14"/>
        <v>6472100</v>
      </c>
      <c r="F67" s="29"/>
      <c r="G67" s="29">
        <f t="shared" si="14"/>
        <v>2435985.83</v>
      </c>
      <c r="H67" s="29">
        <f t="shared" si="14"/>
        <v>2435985.83</v>
      </c>
      <c r="I67" s="29" t="s">
        <v>21</v>
      </c>
      <c r="J67" s="22">
        <f t="shared" si="7"/>
        <v>37.638260070147247</v>
      </c>
      <c r="K67" s="22">
        <f t="shared" si="8"/>
        <v>37.638260070147247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6472100</v>
      </c>
      <c r="E68" s="29">
        <v>6472100</v>
      </c>
      <c r="F68" s="29"/>
      <c r="G68" s="29">
        <v>2435985.83</v>
      </c>
      <c r="H68" s="29">
        <v>2435985.83</v>
      </c>
      <c r="I68" s="29" t="s">
        <v>21</v>
      </c>
      <c r="J68" s="22">
        <f t="shared" si="7"/>
        <v>37.638260070147247</v>
      </c>
      <c r="K68" s="22">
        <f t="shared" si="8"/>
        <v>37.638260070147247</v>
      </c>
      <c r="L68" s="22" t="e">
        <f t="shared" si="9"/>
        <v>#VALUE!</v>
      </c>
      <c r="M68" s="7"/>
    </row>
    <row r="69" spans="1:13" ht="23.25" customHeight="1" x14ac:dyDescent="0.25">
      <c r="A69" s="26" t="s">
        <v>417</v>
      </c>
      <c r="B69" s="27" t="s">
        <v>19</v>
      </c>
      <c r="C69" s="28" t="s">
        <v>418</v>
      </c>
      <c r="D69" s="29"/>
      <c r="E69" s="29"/>
      <c r="F69" s="29"/>
      <c r="G69" s="29">
        <v>322.89</v>
      </c>
      <c r="H69" s="29">
        <v>322.89</v>
      </c>
      <c r="I69" s="29"/>
      <c r="J69" s="22" t="e">
        <f t="shared" si="7"/>
        <v>#DIV/0!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10500</v>
      </c>
      <c r="E70" s="62">
        <f t="shared" si="15"/>
        <v>10500</v>
      </c>
      <c r="F70" s="62"/>
      <c r="G70" s="62">
        <f t="shared" ref="G70:H72" si="16">G71</f>
        <v>10500</v>
      </c>
      <c r="H70" s="62">
        <f t="shared" si="16"/>
        <v>10500</v>
      </c>
      <c r="I70" s="62" t="s">
        <v>21</v>
      </c>
      <c r="J70" s="66">
        <f t="shared" si="7"/>
        <v>100</v>
      </c>
      <c r="K70" s="66">
        <f t="shared" si="8"/>
        <v>100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10500</v>
      </c>
      <c r="E71" s="29">
        <f t="shared" si="15"/>
        <v>10500</v>
      </c>
      <c r="F71" s="29"/>
      <c r="G71" s="29">
        <f t="shared" si="16"/>
        <v>10500</v>
      </c>
      <c r="H71" s="29">
        <f t="shared" si="16"/>
        <v>10500</v>
      </c>
      <c r="I71" s="29" t="s">
        <v>21</v>
      </c>
      <c r="J71" s="22">
        <f t="shared" si="7"/>
        <v>100</v>
      </c>
      <c r="K71" s="22">
        <f t="shared" si="8"/>
        <v>100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10500</v>
      </c>
      <c r="E72" s="29">
        <f t="shared" si="15"/>
        <v>10500</v>
      </c>
      <c r="F72" s="29"/>
      <c r="G72" s="29">
        <f t="shared" si="16"/>
        <v>10500</v>
      </c>
      <c r="H72" s="29">
        <f t="shared" si="16"/>
        <v>10500</v>
      </c>
      <c r="I72" s="29" t="s">
        <v>21</v>
      </c>
      <c r="J72" s="22">
        <f t="shared" si="7"/>
        <v>100</v>
      </c>
      <c r="K72" s="22">
        <f t="shared" si="8"/>
        <v>100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>
        <v>10500</v>
      </c>
      <c r="E73" s="29">
        <v>10500</v>
      </c>
      <c r="F73" s="29"/>
      <c r="G73" s="29">
        <v>10500</v>
      </c>
      <c r="H73" s="29">
        <v>10500</v>
      </c>
      <c r="I73" s="29" t="s">
        <v>21</v>
      </c>
      <c r="J73" s="22">
        <f t="shared" si="7"/>
        <v>100</v>
      </c>
      <c r="K73" s="22">
        <f t="shared" si="8"/>
        <v>100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SUM(D75:D83)</f>
        <v>1225000</v>
      </c>
      <c r="E74" s="62">
        <f>SUM(E75:E83)</f>
        <v>1225000</v>
      </c>
      <c r="F74" s="62"/>
      <c r="G74" s="62">
        <f>SUM(G75:G83)</f>
        <v>549785.03</v>
      </c>
      <c r="H74" s="62">
        <f>SUM(H75:H83)</f>
        <v>549785.03</v>
      </c>
      <c r="I74" s="62"/>
      <c r="J74" s="66">
        <f t="shared" si="7"/>
        <v>44.880410612244894</v>
      </c>
      <c r="K74" s="66">
        <f t="shared" si="8"/>
        <v>44.880410612244894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5000</v>
      </c>
      <c r="E75" s="29">
        <v>5000</v>
      </c>
      <c r="F75" s="29" t="s">
        <v>21</v>
      </c>
      <c r="G75" s="29">
        <v>531.25</v>
      </c>
      <c r="H75" s="29">
        <v>531.25</v>
      </c>
      <c r="I75" s="29" t="s">
        <v>21</v>
      </c>
      <c r="J75" s="22">
        <f t="shared" si="7"/>
        <v>10.625</v>
      </c>
      <c r="K75" s="22">
        <f t="shared" si="8"/>
        <v>10.625</v>
      </c>
      <c r="L75" s="22" t="e">
        <f t="shared" si="9"/>
        <v>#VALUE!</v>
      </c>
      <c r="M75" s="7"/>
    </row>
    <row r="76" spans="1:13" ht="76.5" customHeight="1" x14ac:dyDescent="0.25">
      <c r="A76" s="26" t="s">
        <v>366</v>
      </c>
      <c r="B76" s="27" t="s">
        <v>19</v>
      </c>
      <c r="C76" s="28" t="s">
        <v>410</v>
      </c>
      <c r="D76" s="29"/>
      <c r="E76" s="29"/>
      <c r="F76" s="29"/>
      <c r="G76" s="29"/>
      <c r="H76" s="29"/>
      <c r="I76" s="29"/>
      <c r="J76" s="22" t="e">
        <f t="shared" si="7"/>
        <v>#DIV/0!</v>
      </c>
      <c r="K76" s="22" t="e">
        <f t="shared" si="8"/>
        <v>#DIV/0!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25000</v>
      </c>
      <c r="E77" s="29">
        <v>25000</v>
      </c>
      <c r="F77" s="29" t="s">
        <v>21</v>
      </c>
      <c r="G77" s="29">
        <v>46500</v>
      </c>
      <c r="H77" s="29">
        <v>46500</v>
      </c>
      <c r="I77" s="29" t="s">
        <v>21</v>
      </c>
      <c r="J77" s="22">
        <f t="shared" si="7"/>
        <v>186</v>
      </c>
      <c r="K77" s="22">
        <f t="shared" si="8"/>
        <v>186</v>
      </c>
      <c r="L77" s="22" t="e">
        <f t="shared" si="9"/>
        <v>#VALUE!</v>
      </c>
      <c r="M77" s="7"/>
    </row>
    <row r="78" spans="1:13" ht="38.25" customHeight="1" x14ac:dyDescent="0.25">
      <c r="A78" s="26" t="s">
        <v>130</v>
      </c>
      <c r="B78" s="27" t="s">
        <v>19</v>
      </c>
      <c r="C78" s="28" t="s">
        <v>131</v>
      </c>
      <c r="D78" s="29">
        <v>15000</v>
      </c>
      <c r="E78" s="29">
        <v>15000</v>
      </c>
      <c r="F78" s="29" t="s">
        <v>21</v>
      </c>
      <c r="G78" s="29">
        <v>11000</v>
      </c>
      <c r="H78" s="29">
        <v>11000</v>
      </c>
      <c r="I78" s="29" t="s">
        <v>21</v>
      </c>
      <c r="J78" s="22">
        <f t="shared" si="7"/>
        <v>73.333333333333329</v>
      </c>
      <c r="K78" s="22">
        <f t="shared" si="8"/>
        <v>73.333333333333329</v>
      </c>
      <c r="L78" s="22" t="e">
        <f t="shared" si="9"/>
        <v>#VALUE!</v>
      </c>
      <c r="M78" s="7"/>
    </row>
    <row r="79" spans="1:13" ht="63.75" customHeight="1" x14ac:dyDescent="0.25">
      <c r="A79" s="26" t="s">
        <v>132</v>
      </c>
      <c r="B79" s="27" t="s">
        <v>19</v>
      </c>
      <c r="C79" s="28" t="s">
        <v>133</v>
      </c>
      <c r="D79" s="29"/>
      <c r="E79" s="29"/>
      <c r="F79" s="29"/>
      <c r="G79" s="29">
        <v>500</v>
      </c>
      <c r="H79" s="29">
        <v>500</v>
      </c>
      <c r="I79" s="29" t="s">
        <v>21</v>
      </c>
      <c r="J79" s="29" t="e">
        <f t="shared" si="7"/>
        <v>#DIV/0!</v>
      </c>
      <c r="K79" s="29" t="e">
        <f t="shared" si="8"/>
        <v>#DIV/0!</v>
      </c>
      <c r="L79" s="29"/>
      <c r="M79" s="7"/>
    </row>
    <row r="80" spans="1:13" ht="36.75" customHeight="1" x14ac:dyDescent="0.25">
      <c r="A80" s="26" t="s">
        <v>134</v>
      </c>
      <c r="B80" s="27" t="s">
        <v>19</v>
      </c>
      <c r="C80" s="28" t="s">
        <v>135</v>
      </c>
      <c r="D80" s="29">
        <v>150000</v>
      </c>
      <c r="E80" s="29">
        <v>150000</v>
      </c>
      <c r="F80" s="29" t="s">
        <v>21</v>
      </c>
      <c r="G80" s="29">
        <v>6000</v>
      </c>
      <c r="H80" s="29">
        <v>6000</v>
      </c>
      <c r="I80" s="29" t="s">
        <v>21</v>
      </c>
      <c r="J80" s="22">
        <f t="shared" ref="J80:L84" si="17">G80/D80*100</f>
        <v>4</v>
      </c>
      <c r="K80" s="22">
        <f t="shared" si="17"/>
        <v>4</v>
      </c>
      <c r="L80" s="22" t="e">
        <f t="shared" si="17"/>
        <v>#VALUE!</v>
      </c>
      <c r="M80" s="7"/>
    </row>
    <row r="81" spans="1:13" ht="63.75" customHeight="1" x14ac:dyDescent="0.25">
      <c r="A81" s="26" t="s">
        <v>136</v>
      </c>
      <c r="B81" s="27" t="s">
        <v>19</v>
      </c>
      <c r="C81" s="28" t="s">
        <v>137</v>
      </c>
      <c r="D81" s="29">
        <v>30000</v>
      </c>
      <c r="E81" s="29">
        <v>30000</v>
      </c>
      <c r="F81" s="29" t="s">
        <v>21</v>
      </c>
      <c r="G81" s="29">
        <v>5798.29</v>
      </c>
      <c r="H81" s="29">
        <v>5798.29</v>
      </c>
      <c r="I81" s="29" t="s">
        <v>21</v>
      </c>
      <c r="J81" s="22">
        <f t="shared" si="17"/>
        <v>19.327633333333331</v>
      </c>
      <c r="K81" s="22">
        <f t="shared" si="17"/>
        <v>19.327633333333331</v>
      </c>
      <c r="L81" s="22" t="e">
        <f t="shared" si="17"/>
        <v>#VALUE!</v>
      </c>
      <c r="M81" s="7"/>
    </row>
    <row r="82" spans="1:13" ht="63.75" customHeight="1" x14ac:dyDescent="0.25">
      <c r="A82" s="26" t="s">
        <v>383</v>
      </c>
      <c r="B82" s="27" t="s">
        <v>19</v>
      </c>
      <c r="C82" s="28" t="s">
        <v>384</v>
      </c>
      <c r="D82" s="29"/>
      <c r="E82" s="29"/>
      <c r="F82" s="29"/>
      <c r="G82" s="29"/>
      <c r="H82" s="29"/>
      <c r="I82" s="29"/>
      <c r="J82" s="22"/>
      <c r="K82" s="22"/>
      <c r="L82" s="22"/>
      <c r="M82" s="7"/>
    </row>
    <row r="83" spans="1:13" ht="59.25" customHeight="1" x14ac:dyDescent="0.25">
      <c r="A83" s="26" t="s">
        <v>138</v>
      </c>
      <c r="B83" s="27" t="s">
        <v>19</v>
      </c>
      <c r="C83" s="28" t="s">
        <v>139</v>
      </c>
      <c r="D83" s="29">
        <v>1000000</v>
      </c>
      <c r="E83" s="29">
        <v>1000000</v>
      </c>
      <c r="F83" s="29" t="s">
        <v>21</v>
      </c>
      <c r="G83" s="29">
        <v>479455.49</v>
      </c>
      <c r="H83" s="29">
        <v>479455.49</v>
      </c>
      <c r="I83" s="29" t="s">
        <v>21</v>
      </c>
      <c r="J83" s="22">
        <f t="shared" si="17"/>
        <v>47.945549</v>
      </c>
      <c r="K83" s="22">
        <f t="shared" si="17"/>
        <v>47.945549</v>
      </c>
      <c r="L83" s="22" t="e">
        <f t="shared" si="17"/>
        <v>#VALUE!</v>
      </c>
      <c r="M83" s="7"/>
    </row>
    <row r="84" spans="1:13" ht="15" customHeight="1" x14ac:dyDescent="0.25">
      <c r="A84" s="59" t="s">
        <v>140</v>
      </c>
      <c r="B84" s="60" t="s">
        <v>19</v>
      </c>
      <c r="C84" s="61" t="s">
        <v>141</v>
      </c>
      <c r="D84" s="62">
        <f t="shared" ref="D84:F84" si="18">D88+D85</f>
        <v>344000</v>
      </c>
      <c r="E84" s="62">
        <f t="shared" si="18"/>
        <v>220000</v>
      </c>
      <c r="F84" s="62">
        <f t="shared" si="18"/>
        <v>124000</v>
      </c>
      <c r="G84" s="62">
        <f>G88+G85+G86</f>
        <v>43845</v>
      </c>
      <c r="H84" s="62">
        <f>H88+H85+H86</f>
        <v>19677.11</v>
      </c>
      <c r="I84" s="62">
        <f>I88+I85+I86+I87</f>
        <v>44408.58</v>
      </c>
      <c r="J84" s="66">
        <f t="shared" si="17"/>
        <v>12.74563953488372</v>
      </c>
      <c r="K84" s="66">
        <f t="shared" si="17"/>
        <v>8.9441409090909101</v>
      </c>
      <c r="L84" s="66">
        <f t="shared" si="17"/>
        <v>35.813370967741939</v>
      </c>
      <c r="M84" s="7"/>
    </row>
    <row r="85" spans="1:13" ht="15" customHeight="1" x14ac:dyDescent="0.25">
      <c r="A85" s="26" t="s">
        <v>142</v>
      </c>
      <c r="B85" s="27" t="s">
        <v>19</v>
      </c>
      <c r="C85" s="28" t="s">
        <v>143</v>
      </c>
      <c r="D85" s="29"/>
      <c r="E85" s="29"/>
      <c r="F85" s="29"/>
      <c r="G85" s="29"/>
      <c r="H85" s="29"/>
      <c r="I85" s="29"/>
      <c r="J85" s="29"/>
      <c r="K85" s="29"/>
      <c r="L85" s="29"/>
      <c r="M85" s="7"/>
    </row>
    <row r="86" spans="1:13" ht="15" customHeight="1" x14ac:dyDescent="0.25">
      <c r="A86" s="26" t="s">
        <v>142</v>
      </c>
      <c r="B86" s="27" t="s">
        <v>19</v>
      </c>
      <c r="C86" s="28" t="s">
        <v>394</v>
      </c>
      <c r="D86" s="29"/>
      <c r="E86" s="29"/>
      <c r="F86" s="29"/>
      <c r="G86" s="29"/>
      <c r="H86" s="29">
        <v>19677.11</v>
      </c>
      <c r="I86" s="29"/>
      <c r="J86" s="22" t="e">
        <f t="shared" ref="J86:L91" si="19">G86/D86*100</f>
        <v>#DIV/0!</v>
      </c>
      <c r="K86" s="29"/>
      <c r="L86" s="29"/>
      <c r="M86" s="7"/>
    </row>
    <row r="87" spans="1:13" ht="25.5" customHeight="1" x14ac:dyDescent="0.25">
      <c r="A87" s="26" t="s">
        <v>144</v>
      </c>
      <c r="B87" s="27" t="s">
        <v>19</v>
      </c>
      <c r="C87" s="28" t="s">
        <v>387</v>
      </c>
      <c r="D87" s="29"/>
      <c r="E87" s="29"/>
      <c r="F87" s="29"/>
      <c r="G87" s="29"/>
      <c r="H87" s="29"/>
      <c r="I87" s="29">
        <v>563.58000000000004</v>
      </c>
      <c r="J87" s="22" t="e">
        <f t="shared" si="19"/>
        <v>#DIV/0!</v>
      </c>
      <c r="K87" s="29"/>
      <c r="L87" s="29"/>
      <c r="M87" s="7"/>
    </row>
    <row r="88" spans="1:13" ht="15" customHeight="1" x14ac:dyDescent="0.25">
      <c r="A88" s="26" t="s">
        <v>145</v>
      </c>
      <c r="B88" s="27" t="s">
        <v>19</v>
      </c>
      <c r="C88" s="28" t="s">
        <v>146</v>
      </c>
      <c r="D88" s="29">
        <f t="shared" ref="D88:I88" si="20">SUM(D89:D90)</f>
        <v>344000</v>
      </c>
      <c r="E88" s="29">
        <f t="shared" si="20"/>
        <v>220000</v>
      </c>
      <c r="F88" s="29">
        <f t="shared" si="20"/>
        <v>124000</v>
      </c>
      <c r="G88" s="29">
        <f t="shared" si="20"/>
        <v>43845</v>
      </c>
      <c r="H88" s="29">
        <f t="shared" si="20"/>
        <v>0</v>
      </c>
      <c r="I88" s="29">
        <f t="shared" si="20"/>
        <v>43845</v>
      </c>
      <c r="J88" s="22">
        <f t="shared" si="19"/>
        <v>12.74563953488372</v>
      </c>
      <c r="K88" s="22">
        <f t="shared" si="19"/>
        <v>0</v>
      </c>
      <c r="L88" s="22">
        <f t="shared" si="19"/>
        <v>35.358870967741936</v>
      </c>
      <c r="M88" s="7"/>
    </row>
    <row r="89" spans="1:13" ht="25.5" customHeight="1" x14ac:dyDescent="0.25">
      <c r="A89" s="26" t="s">
        <v>147</v>
      </c>
      <c r="B89" s="27" t="s">
        <v>19</v>
      </c>
      <c r="C89" s="28" t="s">
        <v>148</v>
      </c>
      <c r="D89" s="29">
        <v>220000</v>
      </c>
      <c r="E89" s="29">
        <v>220000</v>
      </c>
      <c r="F89" s="29" t="s">
        <v>21</v>
      </c>
      <c r="G89" s="29"/>
      <c r="H89" s="29"/>
      <c r="I89" s="29" t="s">
        <v>21</v>
      </c>
      <c r="J89" s="22">
        <f t="shared" si="19"/>
        <v>0</v>
      </c>
      <c r="K89" s="22">
        <f t="shared" si="19"/>
        <v>0</v>
      </c>
      <c r="L89" s="22" t="e">
        <f t="shared" si="19"/>
        <v>#VALUE!</v>
      </c>
      <c r="M89" s="7"/>
    </row>
    <row r="90" spans="1:13" ht="25.5" customHeight="1" x14ac:dyDescent="0.25">
      <c r="A90" s="26" t="s">
        <v>149</v>
      </c>
      <c r="B90" s="27" t="s">
        <v>19</v>
      </c>
      <c r="C90" s="28" t="s">
        <v>414</v>
      </c>
      <c r="D90" s="29">
        <v>124000</v>
      </c>
      <c r="E90" s="29" t="s">
        <v>21</v>
      </c>
      <c r="F90" s="29">
        <v>124000</v>
      </c>
      <c r="G90" s="29">
        <v>43845</v>
      </c>
      <c r="H90" s="29" t="s">
        <v>21</v>
      </c>
      <c r="I90" s="29">
        <v>43845</v>
      </c>
      <c r="J90" s="22">
        <f t="shared" si="19"/>
        <v>35.358870967741936</v>
      </c>
      <c r="K90" s="22" t="e">
        <f t="shared" si="19"/>
        <v>#VALUE!</v>
      </c>
      <c r="L90" s="22">
        <f t="shared" si="19"/>
        <v>35.358870967741936</v>
      </c>
      <c r="M90" s="7"/>
    </row>
    <row r="91" spans="1:13" ht="30.75" customHeight="1" x14ac:dyDescent="0.25">
      <c r="A91" s="59" t="s">
        <v>150</v>
      </c>
      <c r="B91" s="60" t="s">
        <v>19</v>
      </c>
      <c r="C91" s="61" t="s">
        <v>151</v>
      </c>
      <c r="D91" s="62">
        <v>357257600</v>
      </c>
      <c r="E91" s="62">
        <v>326697100</v>
      </c>
      <c r="F91" s="62">
        <v>48688900</v>
      </c>
      <c r="G91" s="62">
        <v>130329188.29000001</v>
      </c>
      <c r="H91" s="62">
        <v>120791289.34</v>
      </c>
      <c r="I91" s="62">
        <v>16815677.219999999</v>
      </c>
      <c r="J91" s="66">
        <f t="shared" si="19"/>
        <v>36.480452281491004</v>
      </c>
      <c r="K91" s="66">
        <f t="shared" si="19"/>
        <v>36.973480737967982</v>
      </c>
      <c r="L91" s="66">
        <f t="shared" si="19"/>
        <v>34.536983213833125</v>
      </c>
      <c r="M91" s="7"/>
    </row>
    <row r="92" spans="1:13" ht="48" customHeight="1" x14ac:dyDescent="0.25">
      <c r="A92" s="26" t="s">
        <v>152</v>
      </c>
      <c r="B92" s="27" t="s">
        <v>19</v>
      </c>
      <c r="C92" s="28" t="s">
        <v>153</v>
      </c>
      <c r="D92" s="29"/>
      <c r="E92" s="29"/>
      <c r="F92" s="29"/>
      <c r="G92" s="29"/>
      <c r="H92" s="29"/>
      <c r="I92" s="29"/>
      <c r="J92" s="29"/>
      <c r="K92" s="29"/>
      <c r="L92" s="29"/>
      <c r="M92" s="7"/>
    </row>
    <row r="93" spans="1:13" ht="30.75" customHeight="1" x14ac:dyDescent="0.25">
      <c r="A93" s="26" t="s">
        <v>154</v>
      </c>
      <c r="B93" s="27" t="s">
        <v>19</v>
      </c>
      <c r="C93" s="28" t="s">
        <v>155</v>
      </c>
      <c r="D93" s="29">
        <f>D94+D95+D97+D98</f>
        <v>296052200</v>
      </c>
      <c r="E93" s="29">
        <f>E94+E95+E97+E98</f>
        <v>268470600</v>
      </c>
      <c r="F93" s="29">
        <f t="shared" ref="D93:I94" si="21">F94+F95</f>
        <v>39937800</v>
      </c>
      <c r="G93" s="29">
        <f>G94+G95+G97+G98</f>
        <v>126504200</v>
      </c>
      <c r="H93" s="29">
        <f>H94+H95+H97+H98</f>
        <v>115012000</v>
      </c>
      <c r="I93" s="29">
        <f t="shared" si="21"/>
        <v>16517200</v>
      </c>
      <c r="J93" s="22">
        <f t="shared" ref="J93:L98" si="22">G93/D93*100</f>
        <v>42.730369846939155</v>
      </c>
      <c r="K93" s="22">
        <f t="shared" si="22"/>
        <v>42.839700138488162</v>
      </c>
      <c r="L93" s="22">
        <f t="shared" si="22"/>
        <v>41.357310618011006</v>
      </c>
      <c r="M93" s="7"/>
    </row>
    <row r="94" spans="1:13" ht="27" customHeight="1" x14ac:dyDescent="0.25">
      <c r="A94" s="26" t="s">
        <v>156</v>
      </c>
      <c r="B94" s="27" t="s">
        <v>19</v>
      </c>
      <c r="C94" s="28" t="s">
        <v>157</v>
      </c>
      <c r="D94" s="29">
        <f t="shared" si="21"/>
        <v>150154200</v>
      </c>
      <c r="E94" s="29">
        <f t="shared" si="21"/>
        <v>122572600</v>
      </c>
      <c r="F94" s="29">
        <f t="shared" si="21"/>
        <v>39937800</v>
      </c>
      <c r="G94" s="29">
        <f t="shared" si="21"/>
        <v>64605200</v>
      </c>
      <c r="H94" s="29">
        <f t="shared" si="21"/>
        <v>53113000</v>
      </c>
      <c r="I94" s="29">
        <f t="shared" si="21"/>
        <v>16517200</v>
      </c>
      <c r="J94" s="22">
        <f t="shared" si="22"/>
        <v>43.02590270535223</v>
      </c>
      <c r="K94" s="22">
        <f t="shared" si="22"/>
        <v>43.331870254853044</v>
      </c>
      <c r="L94" s="22">
        <f t="shared" si="22"/>
        <v>41.357310618011006</v>
      </c>
      <c r="M94" s="7"/>
    </row>
    <row r="95" spans="1:13" ht="45" customHeight="1" x14ac:dyDescent="0.25">
      <c r="A95" s="26" t="s">
        <v>158</v>
      </c>
      <c r="B95" s="27" t="s">
        <v>19</v>
      </c>
      <c r="C95" s="28" t="s">
        <v>159</v>
      </c>
      <c r="D95" s="29">
        <v>122572600</v>
      </c>
      <c r="E95" s="29">
        <v>122572600</v>
      </c>
      <c r="F95" s="29"/>
      <c r="G95" s="29">
        <v>53113000</v>
      </c>
      <c r="H95" s="29">
        <v>53113000</v>
      </c>
      <c r="I95" s="29"/>
      <c r="J95" s="22">
        <f t="shared" si="22"/>
        <v>43.331870254853044</v>
      </c>
      <c r="K95" s="22">
        <f t="shared" si="22"/>
        <v>43.331870254853044</v>
      </c>
      <c r="L95" s="22" t="e">
        <f t="shared" si="22"/>
        <v>#DIV/0!</v>
      </c>
      <c r="M95" s="7"/>
    </row>
    <row r="96" spans="1:13" ht="47.25" customHeight="1" x14ac:dyDescent="0.25">
      <c r="A96" s="26" t="s">
        <v>160</v>
      </c>
      <c r="B96" s="27" t="s">
        <v>19</v>
      </c>
      <c r="C96" s="28" t="s">
        <v>161</v>
      </c>
      <c r="D96" s="29">
        <v>27581600</v>
      </c>
      <c r="E96" s="29"/>
      <c r="F96" s="29">
        <v>39937800</v>
      </c>
      <c r="G96" s="29">
        <v>11492200</v>
      </c>
      <c r="H96" s="29"/>
      <c r="I96" s="29">
        <v>16517200</v>
      </c>
      <c r="J96" s="22">
        <f t="shared" si="22"/>
        <v>41.666183252603183</v>
      </c>
      <c r="K96" s="22" t="e">
        <f t="shared" si="22"/>
        <v>#DIV/0!</v>
      </c>
      <c r="L96" s="22">
        <f t="shared" si="22"/>
        <v>41.357310618011006</v>
      </c>
      <c r="M96" s="7"/>
    </row>
    <row r="97" spans="1:13" ht="47.25" customHeight="1" x14ac:dyDescent="0.25">
      <c r="A97" s="26" t="s">
        <v>162</v>
      </c>
      <c r="B97" s="27" t="s">
        <v>19</v>
      </c>
      <c r="C97" s="28" t="s">
        <v>163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61.5" customHeight="1" x14ac:dyDescent="0.25">
      <c r="A98" s="26" t="s">
        <v>164</v>
      </c>
      <c r="B98" s="27" t="s">
        <v>19</v>
      </c>
      <c r="C98" s="28" t="s">
        <v>388</v>
      </c>
      <c r="D98" s="29">
        <v>23325400</v>
      </c>
      <c r="E98" s="29">
        <v>23325400</v>
      </c>
      <c r="F98" s="29"/>
      <c r="G98" s="29">
        <v>8786000</v>
      </c>
      <c r="H98" s="29">
        <v>8786000</v>
      </c>
      <c r="I98" s="29"/>
      <c r="J98" s="22">
        <f t="shared" si="22"/>
        <v>37.667092525744465</v>
      </c>
      <c r="K98" s="29"/>
      <c r="L98" s="29"/>
      <c r="M98" s="7"/>
    </row>
    <row r="99" spans="1:13" ht="25.5" customHeight="1" x14ac:dyDescent="0.25">
      <c r="A99" s="59" t="s">
        <v>165</v>
      </c>
      <c r="B99" s="60" t="s">
        <v>19</v>
      </c>
      <c r="C99" s="61" t="s">
        <v>166</v>
      </c>
      <c r="D99" s="62">
        <f>D101+D102+D100</f>
        <v>31665600</v>
      </c>
      <c r="E99" s="62">
        <f>E101+E102+E100</f>
        <v>23564800</v>
      </c>
      <c r="F99" s="62">
        <f t="shared" ref="F99" si="23">F101+F102</f>
        <v>8100800</v>
      </c>
      <c r="G99" s="62">
        <f>G101+G102+G100</f>
        <v>264100</v>
      </c>
      <c r="H99" s="62">
        <f>H101+H102+H100</f>
        <v>150000</v>
      </c>
      <c r="I99" s="62">
        <f>I101+I102+I100</f>
        <v>114100</v>
      </c>
      <c r="J99" s="66">
        <f>G99/D99*100</f>
        <v>0.83402809357788887</v>
      </c>
      <c r="K99" s="66">
        <f>H99/E99*100</f>
        <v>0.63654263986963611</v>
      </c>
      <c r="L99" s="66">
        <f>I99/F99*100</f>
        <v>1.4085028639146751</v>
      </c>
      <c r="M99" s="7"/>
    </row>
    <row r="100" spans="1:13" ht="36" customHeight="1" x14ac:dyDescent="0.25">
      <c r="A100" s="26" t="s">
        <v>407</v>
      </c>
      <c r="B100" s="27" t="s">
        <v>19</v>
      </c>
      <c r="C100" s="28" t="s">
        <v>408</v>
      </c>
      <c r="D100" s="29">
        <v>7700</v>
      </c>
      <c r="E100" s="29">
        <v>7700</v>
      </c>
      <c r="F100" s="29"/>
      <c r="G100" s="29"/>
      <c r="H100" s="29"/>
      <c r="I100" s="29"/>
      <c r="J100" s="29"/>
      <c r="K100" s="29"/>
      <c r="L100" s="29"/>
      <c r="M100" s="7"/>
    </row>
    <row r="101" spans="1:13" ht="63" customHeight="1" x14ac:dyDescent="0.25">
      <c r="A101" s="26" t="s">
        <v>389</v>
      </c>
      <c r="B101" s="27" t="s">
        <v>19</v>
      </c>
      <c r="C101" s="28" t="s">
        <v>390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7"/>
    </row>
    <row r="102" spans="1:13" ht="15" customHeight="1" x14ac:dyDescent="0.25">
      <c r="A102" s="26" t="s">
        <v>167</v>
      </c>
      <c r="B102" s="27" t="s">
        <v>19</v>
      </c>
      <c r="C102" s="28" t="s">
        <v>168</v>
      </c>
      <c r="D102" s="29">
        <f t="shared" ref="D102:I102" si="24">D103+D104</f>
        <v>31657900</v>
      </c>
      <c r="E102" s="29">
        <f t="shared" si="24"/>
        <v>23557100</v>
      </c>
      <c r="F102" s="29">
        <f t="shared" si="24"/>
        <v>8100800</v>
      </c>
      <c r="G102" s="29">
        <f t="shared" si="24"/>
        <v>264100</v>
      </c>
      <c r="H102" s="29">
        <f t="shared" si="24"/>
        <v>150000</v>
      </c>
      <c r="I102" s="29">
        <f t="shared" si="24"/>
        <v>114100</v>
      </c>
      <c r="J102" s="22">
        <f t="shared" ref="J102:L104" si="25">G102/D102*100</f>
        <v>0.83423095025254357</v>
      </c>
      <c r="K102" s="22">
        <f t="shared" si="25"/>
        <v>0.63675070360952746</v>
      </c>
      <c r="L102" s="22">
        <f t="shared" si="25"/>
        <v>1.4085028639146751</v>
      </c>
      <c r="M102" s="7"/>
    </row>
    <row r="103" spans="1:13" ht="25.5" customHeight="1" x14ac:dyDescent="0.25">
      <c r="A103" s="26" t="s">
        <v>169</v>
      </c>
      <c r="B103" s="27" t="s">
        <v>19</v>
      </c>
      <c r="C103" s="28" t="s">
        <v>170</v>
      </c>
      <c r="D103" s="29">
        <v>23557100</v>
      </c>
      <c r="E103" s="29">
        <v>23557100</v>
      </c>
      <c r="F103" s="29"/>
      <c r="G103" s="29">
        <v>150000</v>
      </c>
      <c r="H103" s="29">
        <v>150000</v>
      </c>
      <c r="I103" s="29"/>
      <c r="J103" s="22">
        <f t="shared" si="25"/>
        <v>0.63675070360952746</v>
      </c>
      <c r="K103" s="22">
        <f t="shared" si="25"/>
        <v>0.63675070360952746</v>
      </c>
      <c r="L103" s="22" t="e">
        <f t="shared" si="25"/>
        <v>#DIV/0!</v>
      </c>
      <c r="M103" s="7"/>
    </row>
    <row r="104" spans="1:13" ht="24.75" customHeight="1" x14ac:dyDescent="0.25">
      <c r="A104" s="26" t="s">
        <v>171</v>
      </c>
      <c r="B104" s="27" t="s">
        <v>19</v>
      </c>
      <c r="C104" s="28" t="s">
        <v>391</v>
      </c>
      <c r="D104" s="29">
        <v>8100800</v>
      </c>
      <c r="E104" s="29"/>
      <c r="F104" s="29">
        <v>8100800</v>
      </c>
      <c r="G104" s="29">
        <v>114100</v>
      </c>
      <c r="H104" s="29"/>
      <c r="I104" s="29">
        <v>114100</v>
      </c>
      <c r="J104" s="22">
        <f t="shared" si="25"/>
        <v>1.4085028639146751</v>
      </c>
      <c r="K104" s="29"/>
      <c r="L104" s="29"/>
      <c r="M104" s="7"/>
    </row>
    <row r="105" spans="1:13" ht="25.5" customHeight="1" x14ac:dyDescent="0.25">
      <c r="A105" s="59" t="s">
        <v>172</v>
      </c>
      <c r="B105" s="60" t="s">
        <v>19</v>
      </c>
      <c r="C105" s="61" t="s">
        <v>173</v>
      </c>
      <c r="D105" s="62">
        <f t="shared" ref="D105:I105" si="26">SUM(D106:D119)</f>
        <v>304224800</v>
      </c>
      <c r="E105" s="62">
        <f t="shared" si="26"/>
        <v>302924200</v>
      </c>
      <c r="F105" s="62">
        <f t="shared" si="26"/>
        <v>1300600</v>
      </c>
      <c r="G105" s="62">
        <f t="shared" si="26"/>
        <v>113347776.58</v>
      </c>
      <c r="H105" s="62">
        <f t="shared" si="26"/>
        <v>112979022.14</v>
      </c>
      <c r="I105" s="62">
        <f t="shared" si="26"/>
        <v>368754.44</v>
      </c>
      <c r="J105" s="66">
        <f>G105/D105*100</f>
        <v>37.257901584617692</v>
      </c>
      <c r="K105" s="66">
        <f>H105/E105*100</f>
        <v>37.296136175320427</v>
      </c>
      <c r="L105" s="66">
        <f>I105/F105*100</f>
        <v>28.352640319852373</v>
      </c>
      <c r="M105" s="7"/>
    </row>
    <row r="106" spans="1:13" ht="51" customHeight="1" x14ac:dyDescent="0.25">
      <c r="A106" s="26" t="s">
        <v>174</v>
      </c>
      <c r="B106" s="27" t="s">
        <v>19</v>
      </c>
      <c r="C106" s="28" t="s">
        <v>175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7"/>
    </row>
    <row r="107" spans="1:13" ht="51" customHeight="1" x14ac:dyDescent="0.25">
      <c r="A107" s="26" t="s">
        <v>176</v>
      </c>
      <c r="B107" s="27" t="s">
        <v>19</v>
      </c>
      <c r="C107" s="28" t="s">
        <v>177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7"/>
    </row>
    <row r="108" spans="1:13" ht="38.25" customHeight="1" x14ac:dyDescent="0.25">
      <c r="A108" s="26" t="s">
        <v>178</v>
      </c>
      <c r="B108" s="27" t="s">
        <v>19</v>
      </c>
      <c r="C108" s="28" t="s">
        <v>179</v>
      </c>
      <c r="D108" s="29">
        <v>557900</v>
      </c>
      <c r="E108" s="29"/>
      <c r="F108" s="29">
        <v>557900</v>
      </c>
      <c r="G108" s="29">
        <v>166597.22</v>
      </c>
      <c r="H108" s="29"/>
      <c r="I108" s="29">
        <v>166597.22</v>
      </c>
      <c r="J108" s="22">
        <f t="shared" ref="J108:L114" si="27">G108/D108*100</f>
        <v>29.861484136942106</v>
      </c>
      <c r="K108" s="22" t="e">
        <f t="shared" si="27"/>
        <v>#DIV/0!</v>
      </c>
      <c r="L108" s="22">
        <f t="shared" si="27"/>
        <v>29.861484136942106</v>
      </c>
      <c r="M108" s="7"/>
    </row>
    <row r="109" spans="1:13" ht="51" customHeight="1" x14ac:dyDescent="0.25">
      <c r="A109" s="26" t="s">
        <v>180</v>
      </c>
      <c r="B109" s="27" t="s">
        <v>19</v>
      </c>
      <c r="C109" s="28" t="s">
        <v>181</v>
      </c>
      <c r="D109" s="29">
        <v>557900</v>
      </c>
      <c r="E109" s="29"/>
      <c r="F109" s="29">
        <v>557900</v>
      </c>
      <c r="G109" s="29">
        <v>166597.22</v>
      </c>
      <c r="H109" s="29"/>
      <c r="I109" s="29">
        <v>166597.22</v>
      </c>
      <c r="J109" s="22">
        <f t="shared" si="27"/>
        <v>29.861484136942106</v>
      </c>
      <c r="K109" s="22" t="e">
        <f t="shared" si="27"/>
        <v>#DIV/0!</v>
      </c>
      <c r="L109" s="22">
        <f t="shared" si="27"/>
        <v>29.861484136942106</v>
      </c>
      <c r="M109" s="7"/>
    </row>
    <row r="110" spans="1:13" ht="63" customHeight="1" x14ac:dyDescent="0.25">
      <c r="A110" s="26" t="s">
        <v>182</v>
      </c>
      <c r="B110" s="27" t="s">
        <v>19</v>
      </c>
      <c r="C110" s="28" t="s">
        <v>183</v>
      </c>
      <c r="D110" s="29">
        <v>15173000</v>
      </c>
      <c r="E110" s="29">
        <v>15173000</v>
      </c>
      <c r="F110" s="29"/>
      <c r="G110" s="29">
        <v>5740385.6699999999</v>
      </c>
      <c r="H110" s="29">
        <v>5740385.6699999999</v>
      </c>
      <c r="I110" s="29"/>
      <c r="J110" s="22">
        <f t="shared" si="27"/>
        <v>37.832898372108346</v>
      </c>
      <c r="K110" s="22">
        <f t="shared" si="27"/>
        <v>37.832898372108346</v>
      </c>
      <c r="L110" s="22" t="e">
        <f t="shared" si="27"/>
        <v>#DIV/0!</v>
      </c>
      <c r="M110" s="7"/>
    </row>
    <row r="111" spans="1:13" ht="48.75" customHeight="1" x14ac:dyDescent="0.25">
      <c r="A111" s="26" t="s">
        <v>184</v>
      </c>
      <c r="B111" s="27" t="s">
        <v>19</v>
      </c>
      <c r="C111" s="28" t="s">
        <v>185</v>
      </c>
      <c r="D111" s="29">
        <v>15173000</v>
      </c>
      <c r="E111" s="29">
        <v>15173000</v>
      </c>
      <c r="F111" s="29"/>
      <c r="G111" s="29">
        <v>5740385.6699999999</v>
      </c>
      <c r="H111" s="29">
        <v>5740385.6699999999</v>
      </c>
      <c r="I111" s="29"/>
      <c r="J111" s="22">
        <f t="shared" si="27"/>
        <v>37.832898372108346</v>
      </c>
      <c r="K111" s="22">
        <f t="shared" si="27"/>
        <v>37.832898372108346</v>
      </c>
      <c r="L111" s="22" t="e">
        <f t="shared" si="27"/>
        <v>#DIV/0!</v>
      </c>
      <c r="M111" s="7"/>
    </row>
    <row r="112" spans="1:13" ht="45" customHeight="1" x14ac:dyDescent="0.25">
      <c r="A112" s="26" t="s">
        <v>186</v>
      </c>
      <c r="B112" s="27" t="s">
        <v>19</v>
      </c>
      <c r="C112" s="28" t="s">
        <v>187</v>
      </c>
      <c r="D112" s="29">
        <f t="shared" ref="D112:I112" si="28">D113+D114+D117</f>
        <v>6733200</v>
      </c>
      <c r="E112" s="29">
        <f t="shared" si="28"/>
        <v>6640800</v>
      </c>
      <c r="F112" s="29">
        <f t="shared" si="28"/>
        <v>92400</v>
      </c>
      <c r="G112" s="29">
        <f t="shared" si="28"/>
        <v>2236705.4</v>
      </c>
      <c r="H112" s="29">
        <f t="shared" si="28"/>
        <v>2218925.4</v>
      </c>
      <c r="I112" s="29">
        <f t="shared" si="28"/>
        <v>17780</v>
      </c>
      <c r="J112" s="22">
        <f t="shared" si="27"/>
        <v>33.219054832768961</v>
      </c>
      <c r="K112" s="22">
        <f t="shared" si="27"/>
        <v>33.41352547885797</v>
      </c>
      <c r="L112" s="22">
        <f t="shared" si="27"/>
        <v>19.242424242424242</v>
      </c>
      <c r="M112" s="7"/>
    </row>
    <row r="113" spans="1:13" ht="55.5" customHeight="1" x14ac:dyDescent="0.25">
      <c r="A113" s="26" t="s">
        <v>188</v>
      </c>
      <c r="B113" s="27" t="s">
        <v>19</v>
      </c>
      <c r="C113" s="28" t="s">
        <v>189</v>
      </c>
      <c r="D113" s="29">
        <v>6581700</v>
      </c>
      <c r="E113" s="29">
        <v>6581700</v>
      </c>
      <c r="F113" s="29"/>
      <c r="G113" s="29">
        <v>2159825.4</v>
      </c>
      <c r="H113" s="29">
        <v>2159825.4</v>
      </c>
      <c r="I113" s="29"/>
      <c r="J113" s="22">
        <f t="shared" si="27"/>
        <v>32.815616026254609</v>
      </c>
      <c r="K113" s="22">
        <f t="shared" si="27"/>
        <v>32.815616026254609</v>
      </c>
      <c r="L113" s="22" t="e">
        <f t="shared" si="27"/>
        <v>#DIV/0!</v>
      </c>
      <c r="M113" s="7"/>
    </row>
    <row r="114" spans="1:13" ht="64.5" customHeight="1" x14ac:dyDescent="0.25">
      <c r="A114" s="26" t="s">
        <v>190</v>
      </c>
      <c r="B114" s="27" t="s">
        <v>19</v>
      </c>
      <c r="C114" s="28" t="s">
        <v>191</v>
      </c>
      <c r="D114" s="29">
        <v>92400</v>
      </c>
      <c r="E114" s="29"/>
      <c r="F114" s="29">
        <v>92400</v>
      </c>
      <c r="G114" s="29">
        <v>17780</v>
      </c>
      <c r="H114" s="29"/>
      <c r="I114" s="29">
        <v>17780</v>
      </c>
      <c r="J114" s="22">
        <f t="shared" si="27"/>
        <v>19.242424242424242</v>
      </c>
      <c r="K114" s="22" t="e">
        <f t="shared" si="27"/>
        <v>#DIV/0!</v>
      </c>
      <c r="L114" s="22">
        <f t="shared" si="27"/>
        <v>19.242424242424242</v>
      </c>
      <c r="M114" s="7"/>
    </row>
    <row r="115" spans="1:13" ht="48" customHeight="1" x14ac:dyDescent="0.25">
      <c r="A115" s="26" t="s">
        <v>192</v>
      </c>
      <c r="B115" s="27" t="s">
        <v>19</v>
      </c>
      <c r="C115" s="28" t="s">
        <v>193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7"/>
    </row>
    <row r="116" spans="1:13" ht="56.25" customHeight="1" x14ac:dyDescent="0.25">
      <c r="A116" s="26" t="s">
        <v>194</v>
      </c>
      <c r="B116" s="27" t="s">
        <v>19</v>
      </c>
      <c r="C116" s="28" t="s">
        <v>195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39" customHeight="1" x14ac:dyDescent="0.25">
      <c r="A117" s="26" t="s">
        <v>415</v>
      </c>
      <c r="B117" s="27" t="s">
        <v>19</v>
      </c>
      <c r="C117" s="28" t="s">
        <v>416</v>
      </c>
      <c r="D117" s="29">
        <v>59100</v>
      </c>
      <c r="E117" s="29">
        <v>59100</v>
      </c>
      <c r="F117" s="29"/>
      <c r="G117" s="29">
        <v>59100</v>
      </c>
      <c r="H117" s="29">
        <v>59100</v>
      </c>
      <c r="I117" s="29"/>
      <c r="J117" s="22">
        <f t="shared" ref="J117" si="29">G117/D117*100</f>
        <v>100</v>
      </c>
      <c r="K117" s="29"/>
      <c r="L117" s="29"/>
      <c r="M117" s="7"/>
    </row>
    <row r="118" spans="1:13" ht="15" customHeight="1" x14ac:dyDescent="0.25">
      <c r="A118" s="26" t="s">
        <v>196</v>
      </c>
      <c r="B118" s="27" t="s">
        <v>19</v>
      </c>
      <c r="C118" s="28" t="s">
        <v>197</v>
      </c>
      <c r="D118" s="29">
        <v>129648300</v>
      </c>
      <c r="E118" s="29">
        <v>129648300</v>
      </c>
      <c r="F118" s="29"/>
      <c r="G118" s="29">
        <v>48530200</v>
      </c>
      <c r="H118" s="29">
        <v>48530200</v>
      </c>
      <c r="I118" s="29"/>
      <c r="J118" s="22">
        <f t="shared" ref="J118:L121" si="30">G118/D118*100</f>
        <v>37.432191552068176</v>
      </c>
      <c r="K118" s="22">
        <f t="shared" si="30"/>
        <v>37.432191552068176</v>
      </c>
      <c r="L118" s="22" t="e">
        <f t="shared" si="30"/>
        <v>#DIV/0!</v>
      </c>
      <c r="M118" s="7"/>
    </row>
    <row r="119" spans="1:13" ht="25.5" customHeight="1" x14ac:dyDescent="0.25">
      <c r="A119" s="26" t="s">
        <v>198</v>
      </c>
      <c r="B119" s="27" t="s">
        <v>19</v>
      </c>
      <c r="C119" s="28" t="s">
        <v>199</v>
      </c>
      <c r="D119" s="29">
        <v>129648300</v>
      </c>
      <c r="E119" s="29">
        <v>129648300</v>
      </c>
      <c r="F119" s="29"/>
      <c r="G119" s="29">
        <v>48530200</v>
      </c>
      <c r="H119" s="29">
        <v>48530200</v>
      </c>
      <c r="I119" s="29"/>
      <c r="J119" s="22">
        <f t="shared" si="30"/>
        <v>37.432191552068176</v>
      </c>
      <c r="K119" s="22">
        <f t="shared" si="30"/>
        <v>37.432191552068176</v>
      </c>
      <c r="L119" s="22" t="e">
        <f t="shared" si="30"/>
        <v>#DIV/0!</v>
      </c>
      <c r="M119" s="7"/>
    </row>
    <row r="120" spans="1:13" ht="15" customHeight="1" x14ac:dyDescent="0.25">
      <c r="A120" s="26" t="s">
        <v>200</v>
      </c>
      <c r="B120" s="27" t="s">
        <v>19</v>
      </c>
      <c r="C120" s="28" t="s">
        <v>398</v>
      </c>
      <c r="D120" s="29"/>
      <c r="E120" s="29"/>
      <c r="F120" s="29"/>
      <c r="G120" s="29"/>
      <c r="H120" s="29"/>
      <c r="I120" s="29"/>
      <c r="J120" s="22" t="e">
        <f t="shared" si="30"/>
        <v>#DIV/0!</v>
      </c>
      <c r="K120" s="22" t="e">
        <f t="shared" si="30"/>
        <v>#DIV/0!</v>
      </c>
      <c r="L120" s="22" t="e">
        <f t="shared" si="30"/>
        <v>#DIV/0!</v>
      </c>
      <c r="M120" s="7"/>
    </row>
    <row r="121" spans="1:13" ht="74.25" customHeight="1" x14ac:dyDescent="0.25">
      <c r="A121" s="26" t="s">
        <v>201</v>
      </c>
      <c r="B121" s="27" t="s">
        <v>19</v>
      </c>
      <c r="C121" s="28" t="s">
        <v>202</v>
      </c>
      <c r="D121" s="29"/>
      <c r="E121" s="29">
        <v>5772200</v>
      </c>
      <c r="F121" s="29"/>
      <c r="G121" s="29"/>
      <c r="H121" s="29">
        <v>2252778.27</v>
      </c>
      <c r="I121" s="29"/>
      <c r="J121" s="22" t="e">
        <f t="shared" si="30"/>
        <v>#DIV/0!</v>
      </c>
      <c r="K121" s="22">
        <f t="shared" si="30"/>
        <v>39.028070233186654</v>
      </c>
      <c r="L121" s="22" t="e">
        <f t="shared" si="30"/>
        <v>#DIV/0!</v>
      </c>
      <c r="M121" s="7"/>
    </row>
    <row r="122" spans="1:13" ht="63.75" customHeight="1" x14ac:dyDescent="0.25">
      <c r="A122" s="26" t="s">
        <v>203</v>
      </c>
      <c r="B122" s="27" t="s">
        <v>19</v>
      </c>
      <c r="C122" s="28" t="s">
        <v>204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t="63.75" customHeight="1" x14ac:dyDescent="0.25">
      <c r="A123" s="26" t="s">
        <v>205</v>
      </c>
      <c r="B123" s="27" t="s">
        <v>19</v>
      </c>
      <c r="C123" s="28" t="s">
        <v>206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7"/>
    </row>
    <row r="124" spans="1:13" ht="51" customHeight="1" x14ac:dyDescent="0.25">
      <c r="A124" s="26" t="s">
        <v>207</v>
      </c>
      <c r="B124" s="27" t="s">
        <v>19</v>
      </c>
      <c r="C124" s="28" t="s">
        <v>208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7"/>
    </row>
    <row r="125" spans="1:13" ht="51" customHeight="1" x14ac:dyDescent="0.25">
      <c r="A125" s="26" t="s">
        <v>411</v>
      </c>
      <c r="B125" s="27" t="s">
        <v>19</v>
      </c>
      <c r="C125" s="28" t="s">
        <v>412</v>
      </c>
      <c r="D125" s="29"/>
      <c r="E125" s="29"/>
      <c r="F125" s="29"/>
      <c r="G125" s="29"/>
      <c r="H125" s="29"/>
      <c r="I125" s="29"/>
      <c r="J125" s="22" t="e">
        <f t="shared" ref="J125:L127" si="31">G125/D125*100</f>
        <v>#DIV/0!</v>
      </c>
      <c r="K125" s="29"/>
      <c r="L125" s="29"/>
      <c r="M125" s="7"/>
    </row>
    <row r="126" spans="1:13" ht="80.25" customHeight="1" x14ac:dyDescent="0.25">
      <c r="A126" s="26" t="s">
        <v>209</v>
      </c>
      <c r="B126" s="27" t="s">
        <v>19</v>
      </c>
      <c r="C126" s="28" t="s">
        <v>210</v>
      </c>
      <c r="D126" s="29">
        <v>-3113800</v>
      </c>
      <c r="E126" s="29">
        <v>-3113800</v>
      </c>
      <c r="F126" s="29"/>
      <c r="G126" s="29">
        <v>-3113857.49</v>
      </c>
      <c r="H126" s="29">
        <v>-3113857.49</v>
      </c>
      <c r="I126" s="29"/>
      <c r="J126" s="22">
        <f t="shared" si="31"/>
        <v>100.00184629712892</v>
      </c>
      <c r="K126" s="22">
        <f t="shared" si="31"/>
        <v>100.00184629712892</v>
      </c>
      <c r="L126" s="22" t="e">
        <f t="shared" si="31"/>
        <v>#DIV/0!</v>
      </c>
      <c r="M126" s="7"/>
    </row>
    <row r="127" spans="1:13" ht="62.25" customHeight="1" x14ac:dyDescent="0.25">
      <c r="A127" s="26" t="s">
        <v>211</v>
      </c>
      <c r="B127" s="27" t="s">
        <v>19</v>
      </c>
      <c r="C127" s="28" t="s">
        <v>212</v>
      </c>
      <c r="D127" s="29">
        <v>-3113800</v>
      </c>
      <c r="E127" s="29">
        <v>-3113800</v>
      </c>
      <c r="F127" s="29"/>
      <c r="G127" s="29">
        <v>-3113857.49</v>
      </c>
      <c r="H127" s="29">
        <v>-3113857.49</v>
      </c>
      <c r="I127" s="29"/>
      <c r="J127" s="22">
        <f t="shared" si="31"/>
        <v>100.00184629712892</v>
      </c>
      <c r="K127" s="22">
        <f t="shared" si="31"/>
        <v>100.00184629712892</v>
      </c>
      <c r="L127" s="22" t="e">
        <f t="shared" si="31"/>
        <v>#DIV/0!</v>
      </c>
      <c r="M127" s="7"/>
    </row>
    <row r="128" spans="1:13" ht="51" customHeight="1" x14ac:dyDescent="0.25">
      <c r="A128" s="26" t="s">
        <v>213</v>
      </c>
      <c r="B128" s="27" t="s">
        <v>19</v>
      </c>
      <c r="C128" s="28" t="s">
        <v>419</v>
      </c>
      <c r="D128" s="29"/>
      <c r="E128" s="29"/>
      <c r="F128" s="29"/>
      <c r="G128" s="29">
        <v>-4234</v>
      </c>
      <c r="H128" s="29"/>
      <c r="I128" s="29">
        <v>-4234</v>
      </c>
      <c r="J128" s="29"/>
      <c r="K128" s="29"/>
      <c r="L128" s="29"/>
      <c r="M128" s="7"/>
    </row>
    <row r="129" spans="1:13" hidden="1" x14ac:dyDescent="0.25">
      <c r="A129" s="8"/>
      <c r="B129" s="11"/>
      <c r="C129" s="11"/>
      <c r="D129" s="12"/>
      <c r="E129" s="12"/>
      <c r="F129" s="12"/>
      <c r="G129" s="12"/>
      <c r="H129" s="12"/>
      <c r="I129" s="12"/>
      <c r="J129" s="12"/>
      <c r="K129" s="12"/>
      <c r="L129" s="12"/>
      <c r="M129" s="3" t="s">
        <v>214</v>
      </c>
    </row>
    <row r="130" spans="1:13" hidden="1" x14ac:dyDescent="0.25">
      <c r="A130" s="8"/>
      <c r="B130" s="8"/>
      <c r="C130" s="8"/>
      <c r="D130" s="13"/>
      <c r="E130" s="13"/>
      <c r="F130" s="13"/>
      <c r="G130" s="13"/>
      <c r="H130" s="13"/>
      <c r="I130" s="13"/>
      <c r="J130" s="13"/>
      <c r="K130" s="13"/>
      <c r="L130" s="13"/>
      <c r="M130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I60" sqref="I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 x14ac:dyDescent="0.25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 x14ac:dyDescent="0.25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424523258.54999995</v>
      </c>
      <c r="E7" s="62">
        <f t="shared" si="0"/>
        <v>381557358.51999998</v>
      </c>
      <c r="F7" s="62">
        <f t="shared" si="0"/>
        <v>61094300.030000001</v>
      </c>
      <c r="G7" s="62">
        <f t="shared" si="0"/>
        <v>148233942.27000001</v>
      </c>
      <c r="H7" s="62">
        <f t="shared" si="0"/>
        <v>135947328.27000004</v>
      </c>
      <c r="I7" s="62">
        <f t="shared" si="0"/>
        <v>19564392.27</v>
      </c>
      <c r="J7" s="62">
        <f>G7/D7*100</f>
        <v>34.91774344150361</v>
      </c>
      <c r="K7" s="62">
        <f>H7/E7*100</f>
        <v>35.629591523884642</v>
      </c>
      <c r="L7" s="62">
        <f>I7/F7*100</f>
        <v>32.023269372745119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219</v>
      </c>
      <c r="B9" s="60" t="s">
        <v>220</v>
      </c>
      <c r="C9" s="61" t="s">
        <v>221</v>
      </c>
      <c r="D9" s="62">
        <f t="shared" ref="D9:I9" si="1">SUM(D10:D17)</f>
        <v>106507436.63</v>
      </c>
      <c r="E9" s="62">
        <f t="shared" si="1"/>
        <v>80092157.049999997</v>
      </c>
      <c r="F9" s="62">
        <f t="shared" si="1"/>
        <v>26415279.579999998</v>
      </c>
      <c r="G9" s="62">
        <f t="shared" si="1"/>
        <v>42434834.170000002</v>
      </c>
      <c r="H9" s="62">
        <f t="shared" si="1"/>
        <v>31622223.789999999</v>
      </c>
      <c r="I9" s="62">
        <f t="shared" si="1"/>
        <v>10812610.380000001</v>
      </c>
      <c r="J9" s="62">
        <f t="shared" ref="J9:L12" si="2">G9/D9*100</f>
        <v>39.842132636630708</v>
      </c>
      <c r="K9" s="62">
        <f t="shared" si="2"/>
        <v>39.482297586589972</v>
      </c>
      <c r="L9" s="62">
        <f t="shared" si="2"/>
        <v>40.933166530581168</v>
      </c>
      <c r="M9" s="7"/>
    </row>
    <row r="10" spans="1:13" ht="25.5" customHeight="1" x14ac:dyDescent="0.25">
      <c r="A10" s="69" t="s">
        <v>222</v>
      </c>
      <c r="B10" s="70" t="s">
        <v>220</v>
      </c>
      <c r="C10" s="71" t="s">
        <v>223</v>
      </c>
      <c r="D10" s="72">
        <v>6758400</v>
      </c>
      <c r="E10" s="72">
        <v>1973000</v>
      </c>
      <c r="F10" s="72">
        <v>4785400</v>
      </c>
      <c r="G10" s="72">
        <v>2764035.83</v>
      </c>
      <c r="H10" s="72">
        <v>877431.67</v>
      </c>
      <c r="I10" s="72">
        <v>1886604.16</v>
      </c>
      <c r="J10" s="29">
        <f t="shared" si="2"/>
        <v>40.897783942945075</v>
      </c>
      <c r="K10" s="29">
        <f t="shared" si="2"/>
        <v>44.471954891028894</v>
      </c>
      <c r="L10" s="29">
        <f t="shared" si="2"/>
        <v>39.424168512559035</v>
      </c>
      <c r="M10" s="7"/>
    </row>
    <row r="11" spans="1:13" ht="41.25" customHeight="1" x14ac:dyDescent="0.25">
      <c r="A11" s="69" t="s">
        <v>224</v>
      </c>
      <c r="B11" s="70" t="s">
        <v>220</v>
      </c>
      <c r="C11" s="71" t="s">
        <v>225</v>
      </c>
      <c r="D11" s="72">
        <v>287000</v>
      </c>
      <c r="E11" s="72">
        <v>237000</v>
      </c>
      <c r="F11" s="72">
        <v>50000</v>
      </c>
      <c r="G11" s="72">
        <v>130887</v>
      </c>
      <c r="H11" s="72">
        <v>110707</v>
      </c>
      <c r="I11" s="72">
        <v>20180</v>
      </c>
      <c r="J11" s="29">
        <f t="shared" si="2"/>
        <v>45.605226480836237</v>
      </c>
      <c r="K11" s="29">
        <f t="shared" si="2"/>
        <v>46.711814345991556</v>
      </c>
      <c r="L11" s="29">
        <f t="shared" si="2"/>
        <v>40.36</v>
      </c>
      <c r="M11" s="7"/>
    </row>
    <row r="12" spans="1:13" ht="51" customHeight="1" x14ac:dyDescent="0.25">
      <c r="A12" s="69" t="s">
        <v>226</v>
      </c>
      <c r="B12" s="70" t="s">
        <v>220</v>
      </c>
      <c r="C12" s="71" t="s">
        <v>227</v>
      </c>
      <c r="D12" s="72">
        <v>47665705.710000001</v>
      </c>
      <c r="E12" s="72">
        <v>26554326.129999999</v>
      </c>
      <c r="F12" s="72">
        <v>21111379.579999998</v>
      </c>
      <c r="G12" s="72">
        <v>20611989.629999999</v>
      </c>
      <c r="H12" s="72">
        <v>11706163.41</v>
      </c>
      <c r="I12" s="72">
        <v>8905826.2200000007</v>
      </c>
      <c r="J12" s="29">
        <f t="shared" si="2"/>
        <v>43.242808058699772</v>
      </c>
      <c r="K12" s="29">
        <f t="shared" si="2"/>
        <v>44.083827820337163</v>
      </c>
      <c r="L12" s="29">
        <f t="shared" si="2"/>
        <v>42.184956157185447</v>
      </c>
      <c r="M12" s="7"/>
    </row>
    <row r="13" spans="1:13" ht="15" customHeight="1" x14ac:dyDescent="0.25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42828</v>
      </c>
      <c r="H13" s="72">
        <v>42828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230</v>
      </c>
      <c r="B14" s="70" t="s">
        <v>220</v>
      </c>
      <c r="C14" s="71" t="s">
        <v>231</v>
      </c>
      <c r="D14" s="72">
        <v>14757510.92</v>
      </c>
      <c r="E14" s="72">
        <v>14757510.92</v>
      </c>
      <c r="F14" s="72">
        <v>0</v>
      </c>
      <c r="G14" s="72">
        <v>5893966.2800000003</v>
      </c>
      <c r="H14" s="72">
        <v>5893966.2800000003</v>
      </c>
      <c r="I14" s="72">
        <v>0</v>
      </c>
      <c r="J14" s="29">
        <f>G14/D14*100</f>
        <v>39.938756013470055</v>
      </c>
      <c r="K14" s="29">
        <f>H14/E14*100</f>
        <v>39.938756013470055</v>
      </c>
      <c r="L14" s="29" t="e">
        <f>I14/F14*100</f>
        <v>#DIV/0!</v>
      </c>
      <c r="M14" s="7"/>
    </row>
    <row r="15" spans="1:13" ht="15" customHeight="1" x14ac:dyDescent="0.25">
      <c r="A15" s="69" t="s">
        <v>232</v>
      </c>
      <c r="B15" s="70" t="s">
        <v>220</v>
      </c>
      <c r="C15" s="71" t="s">
        <v>233</v>
      </c>
      <c r="D15" s="72">
        <v>731120</v>
      </c>
      <c r="E15" s="72">
        <v>431120</v>
      </c>
      <c r="F15" s="72">
        <v>300000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 x14ac:dyDescent="0.25">
      <c r="A16" s="69" t="s">
        <v>234</v>
      </c>
      <c r="B16" s="70" t="s">
        <v>220</v>
      </c>
      <c r="C16" s="71" t="s">
        <v>235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236</v>
      </c>
      <c r="B17" s="70" t="s">
        <v>220</v>
      </c>
      <c r="C17" s="71" t="s">
        <v>237</v>
      </c>
      <c r="D17" s="72">
        <v>36033600</v>
      </c>
      <c r="E17" s="72">
        <v>36030100</v>
      </c>
      <c r="F17" s="72">
        <v>3500</v>
      </c>
      <c r="G17" s="72">
        <v>12991127.43</v>
      </c>
      <c r="H17" s="72">
        <v>12991127.43</v>
      </c>
      <c r="I17" s="72"/>
      <c r="J17" s="29">
        <f t="shared" ref="J17:J59" si="3">G17/D17*100</f>
        <v>36.052815788597307</v>
      </c>
      <c r="K17" s="29">
        <f t="shared" ref="K17:K59" si="4">H17/E17*100</f>
        <v>36.056317995231765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238</v>
      </c>
      <c r="B18" s="60" t="s">
        <v>220</v>
      </c>
      <c r="C18" s="61" t="s">
        <v>239</v>
      </c>
      <c r="D18" s="62">
        <f>D19</f>
        <v>557900</v>
      </c>
      <c r="E18" s="62">
        <v>0</v>
      </c>
      <c r="F18" s="62">
        <f>F19</f>
        <v>557900</v>
      </c>
      <c r="G18" s="62">
        <f>G19</f>
        <v>166597.22</v>
      </c>
      <c r="H18" s="62">
        <v>0</v>
      </c>
      <c r="I18" s="62">
        <f>I19</f>
        <v>166597.22</v>
      </c>
      <c r="J18" s="62">
        <f t="shared" si="3"/>
        <v>29.861484136942106</v>
      </c>
      <c r="K18" s="62" t="e">
        <f t="shared" si="4"/>
        <v>#DIV/0!</v>
      </c>
      <c r="L18" s="62">
        <f t="shared" si="5"/>
        <v>29.861484136942106</v>
      </c>
      <c r="M18" s="7"/>
    </row>
    <row r="19" spans="1:13" ht="15" customHeight="1" x14ac:dyDescent="0.25">
      <c r="A19" s="69" t="s">
        <v>240</v>
      </c>
      <c r="B19" s="70" t="s">
        <v>220</v>
      </c>
      <c r="C19" s="71" t="s">
        <v>241</v>
      </c>
      <c r="D19" s="72">
        <v>557900</v>
      </c>
      <c r="E19" s="72">
        <v>0</v>
      </c>
      <c r="F19" s="72">
        <v>557900</v>
      </c>
      <c r="G19" s="72">
        <v>166597.22</v>
      </c>
      <c r="H19" s="72">
        <v>0</v>
      </c>
      <c r="I19" s="72">
        <v>166597.22</v>
      </c>
      <c r="J19" s="29">
        <f t="shared" si="3"/>
        <v>29.861484136942106</v>
      </c>
      <c r="K19" s="29" t="e">
        <f t="shared" si="4"/>
        <v>#DIV/0!</v>
      </c>
      <c r="L19" s="29">
        <f t="shared" si="5"/>
        <v>29.861484136942106</v>
      </c>
      <c r="M19" s="7"/>
    </row>
    <row r="20" spans="1:13" ht="25.5" customHeight="1" x14ac:dyDescent="0.25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3094600</v>
      </c>
      <c r="E20" s="62">
        <f t="shared" si="6"/>
        <v>1955200</v>
      </c>
      <c r="F20" s="62">
        <f t="shared" si="6"/>
        <v>1139400</v>
      </c>
      <c r="G20" s="62">
        <f t="shared" si="6"/>
        <v>72732.47</v>
      </c>
      <c r="H20" s="62">
        <f t="shared" si="6"/>
        <v>10000</v>
      </c>
      <c r="I20" s="62">
        <f t="shared" si="6"/>
        <v>62732.47</v>
      </c>
      <c r="J20" s="62">
        <f t="shared" si="3"/>
        <v>2.350302785497318</v>
      </c>
      <c r="K20" s="62">
        <f t="shared" si="4"/>
        <v>0.51145662847790507</v>
      </c>
      <c r="L20" s="62">
        <f t="shared" si="5"/>
        <v>5.5057460066701776</v>
      </c>
      <c r="M20" s="7"/>
    </row>
    <row r="21" spans="1:13" ht="25.5" customHeight="1" x14ac:dyDescent="0.25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244</v>
      </c>
      <c r="B22" s="70" t="s">
        <v>220</v>
      </c>
      <c r="C22" s="71" t="s">
        <v>245</v>
      </c>
      <c r="D22" s="72">
        <v>2137300</v>
      </c>
      <c r="E22" s="72">
        <v>1835900</v>
      </c>
      <c r="F22" s="72">
        <v>301400</v>
      </c>
      <c r="G22" s="72">
        <v>18236.47</v>
      </c>
      <c r="H22" s="72"/>
      <c r="I22" s="72">
        <v>18236.47</v>
      </c>
      <c r="J22" s="29">
        <f t="shared" si="3"/>
        <v>0.85324802320684978</v>
      </c>
      <c r="K22" s="29">
        <f t="shared" si="4"/>
        <v>0</v>
      </c>
      <c r="L22" s="29">
        <f t="shared" si="5"/>
        <v>6.0505872594558729</v>
      </c>
      <c r="M22" s="7"/>
    </row>
    <row r="23" spans="1:13" ht="15" customHeight="1" x14ac:dyDescent="0.25">
      <c r="A23" s="69" t="s">
        <v>246</v>
      </c>
      <c r="B23" s="70" t="s">
        <v>220</v>
      </c>
      <c r="C23" s="71" t="s">
        <v>247</v>
      </c>
      <c r="D23" s="72">
        <v>838000</v>
      </c>
      <c r="E23" s="72">
        <v>0</v>
      </c>
      <c r="F23" s="72">
        <v>838000</v>
      </c>
      <c r="G23" s="72">
        <v>44496</v>
      </c>
      <c r="H23" s="72">
        <v>0</v>
      </c>
      <c r="I23" s="72">
        <v>44496</v>
      </c>
      <c r="J23" s="29">
        <f t="shared" si="3"/>
        <v>5.3097852028639618</v>
      </c>
      <c r="K23" s="29" t="e">
        <f t="shared" si="4"/>
        <v>#DIV/0!</v>
      </c>
      <c r="L23" s="29">
        <f t="shared" si="5"/>
        <v>5.3097852028639618</v>
      </c>
      <c r="M23" s="7"/>
    </row>
    <row r="24" spans="1:13" ht="27" customHeight="1" x14ac:dyDescent="0.25">
      <c r="A24" s="69" t="s">
        <v>385</v>
      </c>
      <c r="B24" s="70" t="s">
        <v>220</v>
      </c>
      <c r="C24" s="71" t="s">
        <v>386</v>
      </c>
      <c r="D24" s="72">
        <v>119300</v>
      </c>
      <c r="E24" s="72">
        <v>119300</v>
      </c>
      <c r="F24" s="72"/>
      <c r="G24" s="72">
        <v>10000</v>
      </c>
      <c r="H24" s="72">
        <v>10000</v>
      </c>
      <c r="I24" s="72"/>
      <c r="J24" s="29">
        <f t="shared" si="3"/>
        <v>8.3822296730930432</v>
      </c>
      <c r="K24" s="29">
        <f t="shared" si="4"/>
        <v>8.3822296730930432</v>
      </c>
      <c r="L24" s="29"/>
      <c r="M24" s="7"/>
    </row>
    <row r="25" spans="1:13" ht="15" customHeight="1" x14ac:dyDescent="0.25">
      <c r="A25" s="59" t="s">
        <v>248</v>
      </c>
      <c r="B25" s="60" t="s">
        <v>220</v>
      </c>
      <c r="C25" s="61" t="s">
        <v>249</v>
      </c>
      <c r="D25" s="62">
        <f>D26+D27+D28+D29+D30</f>
        <v>8988900</v>
      </c>
      <c r="E25" s="62">
        <f t="shared" ref="E25:I25" si="7">E26+E27+E28+E29+E30</f>
        <v>4183100</v>
      </c>
      <c r="F25" s="62">
        <f t="shared" si="7"/>
        <v>4805800</v>
      </c>
      <c r="G25" s="62">
        <f t="shared" si="7"/>
        <v>698796.55</v>
      </c>
      <c r="H25" s="62">
        <f t="shared" si="7"/>
        <v>14538.65</v>
      </c>
      <c r="I25" s="62">
        <f t="shared" si="7"/>
        <v>684257.9</v>
      </c>
      <c r="J25" s="62">
        <f t="shared" si="3"/>
        <v>7.7739940370901897</v>
      </c>
      <c r="K25" s="62">
        <f t="shared" si="4"/>
        <v>0.34755683583944919</v>
      </c>
      <c r="L25" s="62">
        <f t="shared" si="5"/>
        <v>14.238168463107078</v>
      </c>
      <c r="M25" s="7"/>
    </row>
    <row r="26" spans="1:13" ht="15" customHeight="1" x14ac:dyDescent="0.25">
      <c r="A26" s="69" t="s">
        <v>250</v>
      </c>
      <c r="B26" s="70" t="s">
        <v>220</v>
      </c>
      <c r="C26" s="71" t="s">
        <v>251</v>
      </c>
      <c r="D26" s="72">
        <v>134400</v>
      </c>
      <c r="E26" s="72">
        <v>45500</v>
      </c>
      <c r="F26" s="72">
        <v>88900</v>
      </c>
      <c r="G26" s="72">
        <v>38431.550000000003</v>
      </c>
      <c r="H26" s="72">
        <v>14538.65</v>
      </c>
      <c r="I26" s="72">
        <v>23892.9</v>
      </c>
      <c r="J26" s="29">
        <f t="shared" si="3"/>
        <v>28.594903273809525</v>
      </c>
      <c r="K26" s="29">
        <f t="shared" si="4"/>
        <v>31.953076923076924</v>
      </c>
      <c r="L26" s="29">
        <f t="shared" si="5"/>
        <v>26.876152980877393</v>
      </c>
      <c r="M26" s="7"/>
    </row>
    <row r="27" spans="1:13" ht="15" customHeight="1" x14ac:dyDescent="0.25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254</v>
      </c>
      <c r="B28" s="70" t="s">
        <v>220</v>
      </c>
      <c r="C28" s="71" t="s">
        <v>255</v>
      </c>
      <c r="D28" s="72">
        <v>100000</v>
      </c>
      <c r="E28" s="72">
        <v>0</v>
      </c>
      <c r="F28" s="72">
        <v>100000</v>
      </c>
      <c r="G28" s="72">
        <v>0</v>
      </c>
      <c r="H28" s="72">
        <v>0</v>
      </c>
      <c r="I28" s="72">
        <v>0</v>
      </c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256</v>
      </c>
      <c r="B29" s="70" t="s">
        <v>220</v>
      </c>
      <c r="C29" s="71" t="s">
        <v>257</v>
      </c>
      <c r="D29" s="72">
        <v>7934913.3899999997</v>
      </c>
      <c r="E29" s="72">
        <v>3478600</v>
      </c>
      <c r="F29" s="72">
        <v>4456313.3899999997</v>
      </c>
      <c r="G29" s="72">
        <v>660365</v>
      </c>
      <c r="H29" s="72">
        <v>0</v>
      </c>
      <c r="I29" s="72">
        <v>660365</v>
      </c>
      <c r="J29" s="29">
        <f t="shared" si="3"/>
        <v>8.3222710512786087</v>
      </c>
      <c r="K29" s="29">
        <f t="shared" si="4"/>
        <v>0</v>
      </c>
      <c r="L29" s="29">
        <f t="shared" si="5"/>
        <v>14.818639135251663</v>
      </c>
      <c r="M29" s="7"/>
    </row>
    <row r="30" spans="1:13" ht="15" customHeight="1" x14ac:dyDescent="0.25">
      <c r="A30" s="69" t="s">
        <v>258</v>
      </c>
      <c r="B30" s="70" t="s">
        <v>220</v>
      </c>
      <c r="C30" s="71" t="s">
        <v>259</v>
      </c>
      <c r="D30" s="72">
        <v>794586.61</v>
      </c>
      <c r="E30" s="72">
        <v>634000</v>
      </c>
      <c r="F30" s="72">
        <v>160586.60999999999</v>
      </c>
      <c r="G30" s="72">
        <v>0</v>
      </c>
      <c r="H30" s="72">
        <v>0</v>
      </c>
      <c r="I30" s="72">
        <v>0</v>
      </c>
      <c r="J30" s="29">
        <f t="shared" si="3"/>
        <v>0</v>
      </c>
      <c r="K30" s="29">
        <f t="shared" si="4"/>
        <v>0</v>
      </c>
      <c r="L30" s="29">
        <f t="shared" si="5"/>
        <v>0</v>
      </c>
      <c r="M30" s="7"/>
    </row>
    <row r="31" spans="1:13" ht="15" customHeight="1" x14ac:dyDescent="0.25">
      <c r="A31" s="59" t="s">
        <v>260</v>
      </c>
      <c r="B31" s="60" t="s">
        <v>220</v>
      </c>
      <c r="C31" s="61" t="s">
        <v>261</v>
      </c>
      <c r="D31" s="62">
        <f>D32+D33+D34+D35</f>
        <v>20673520.449999999</v>
      </c>
      <c r="E31" s="62">
        <f>E32+E33+E34+E35</f>
        <v>0</v>
      </c>
      <c r="F31" s="62">
        <f t="shared" ref="F31:I31" si="8">F32+F33+F34</f>
        <v>20673520.449999999</v>
      </c>
      <c r="G31" s="62">
        <f>G32+G33+G34+G35</f>
        <v>4790049.04</v>
      </c>
      <c r="H31" s="62">
        <f>H32+H33+H34+H35</f>
        <v>0</v>
      </c>
      <c r="I31" s="62">
        <f t="shared" si="8"/>
        <v>4790049.04</v>
      </c>
      <c r="J31" s="62">
        <f t="shared" si="3"/>
        <v>23.169972678746159</v>
      </c>
      <c r="K31" s="62" t="e">
        <f t="shared" si="4"/>
        <v>#DIV/0!</v>
      </c>
      <c r="L31" s="62">
        <f t="shared" si="5"/>
        <v>23.169972678746159</v>
      </c>
      <c r="M31" s="7"/>
    </row>
    <row r="32" spans="1:13" ht="15" customHeight="1" x14ac:dyDescent="0.25">
      <c r="A32" s="69" t="s">
        <v>262</v>
      </c>
      <c r="B32" s="70" t="s">
        <v>220</v>
      </c>
      <c r="C32" s="71" t="s">
        <v>263</v>
      </c>
      <c r="D32" s="72">
        <v>3073000</v>
      </c>
      <c r="E32" s="72">
        <v>0</v>
      </c>
      <c r="F32" s="72">
        <v>3073000</v>
      </c>
      <c r="G32" s="72">
        <v>1784792.05</v>
      </c>
      <c r="H32" s="72">
        <v>0</v>
      </c>
      <c r="I32" s="72">
        <v>1784792.05</v>
      </c>
      <c r="J32" s="29">
        <f t="shared" si="3"/>
        <v>58.079793361535955</v>
      </c>
      <c r="K32" s="29" t="e">
        <f t="shared" si="4"/>
        <v>#DIV/0!</v>
      </c>
      <c r="L32" s="29">
        <f t="shared" si="5"/>
        <v>58.079793361535955</v>
      </c>
      <c r="M32" s="7"/>
    </row>
    <row r="33" spans="1:13" ht="15" customHeight="1" x14ac:dyDescent="0.25">
      <c r="A33" s="69" t="s">
        <v>264</v>
      </c>
      <c r="B33" s="70" t="s">
        <v>220</v>
      </c>
      <c r="C33" s="71" t="s">
        <v>265</v>
      </c>
      <c r="D33" s="72">
        <v>12683740.9</v>
      </c>
      <c r="E33" s="72">
        <v>0</v>
      </c>
      <c r="F33" s="72">
        <v>12683740.9</v>
      </c>
      <c r="G33" s="72">
        <v>1173044.3500000001</v>
      </c>
      <c r="H33" s="72">
        <v>0</v>
      </c>
      <c r="I33" s="72">
        <v>1173044.3500000001</v>
      </c>
      <c r="J33" s="29">
        <f t="shared" si="3"/>
        <v>9.2484099072064776</v>
      </c>
      <c r="K33" s="29" t="e">
        <f t="shared" si="4"/>
        <v>#DIV/0!</v>
      </c>
      <c r="L33" s="29">
        <f t="shared" si="5"/>
        <v>9.2484099072064776</v>
      </c>
      <c r="M33" s="7"/>
    </row>
    <row r="34" spans="1:13" ht="15" customHeight="1" x14ac:dyDescent="0.25">
      <c r="A34" s="69" t="s">
        <v>266</v>
      </c>
      <c r="B34" s="70" t="s">
        <v>220</v>
      </c>
      <c r="C34" s="71" t="s">
        <v>267</v>
      </c>
      <c r="D34" s="72">
        <v>4916779.55</v>
      </c>
      <c r="E34" s="72">
        <v>0</v>
      </c>
      <c r="F34" s="72">
        <v>4916779.55</v>
      </c>
      <c r="G34" s="72">
        <v>1832212.64</v>
      </c>
      <c r="H34" s="72">
        <v>0</v>
      </c>
      <c r="I34" s="72">
        <v>1832212.64</v>
      </c>
      <c r="J34" s="29">
        <f t="shared" si="3"/>
        <v>37.264486263167932</v>
      </c>
      <c r="K34" s="29" t="e">
        <f t="shared" si="4"/>
        <v>#DIV/0!</v>
      </c>
      <c r="L34" s="29">
        <f t="shared" si="5"/>
        <v>37.264486263167932</v>
      </c>
      <c r="M34" s="7"/>
    </row>
    <row r="35" spans="1:13" ht="28.5" customHeight="1" x14ac:dyDescent="0.25">
      <c r="A35" s="69" t="s">
        <v>392</v>
      </c>
      <c r="B35" s="70" t="s">
        <v>220</v>
      </c>
      <c r="C35" s="71" t="s">
        <v>393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29" t="e">
        <f t="shared" si="3"/>
        <v>#DIV/0!</v>
      </c>
      <c r="K35" s="29" t="e">
        <f t="shared" si="4"/>
        <v>#DIV/0!</v>
      </c>
      <c r="L35" s="29" t="e">
        <f t="shared" si="5"/>
        <v>#DIV/0!</v>
      </c>
      <c r="M35" s="7"/>
    </row>
    <row r="36" spans="1:13" ht="15" customHeight="1" x14ac:dyDescent="0.25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268</v>
      </c>
      <c r="B38" s="60" t="s">
        <v>220</v>
      </c>
      <c r="C38" s="61" t="s">
        <v>269</v>
      </c>
      <c r="D38" s="62">
        <f>D39+D40+D42+D43+D41</f>
        <v>226739502.47</v>
      </c>
      <c r="E38" s="62">
        <f>E39+E40+E42+E43+E41</f>
        <v>226739502.47</v>
      </c>
      <c r="F38" s="62">
        <v>0</v>
      </c>
      <c r="G38" s="62">
        <f>G39+G40+G42+G43+G41</f>
        <v>78983951.970000014</v>
      </c>
      <c r="H38" s="62">
        <f>H39+H40+H42+H43+H41</f>
        <v>78983951.970000014</v>
      </c>
      <c r="I38" s="62">
        <v>0</v>
      </c>
      <c r="J38" s="62">
        <f t="shared" si="3"/>
        <v>34.834667585305482</v>
      </c>
      <c r="K38" s="62">
        <f t="shared" si="4"/>
        <v>34.834667585305482</v>
      </c>
      <c r="L38" s="62" t="e">
        <f t="shared" si="5"/>
        <v>#DIV/0!</v>
      </c>
      <c r="M38" s="7"/>
    </row>
    <row r="39" spans="1:13" ht="15" customHeight="1" x14ac:dyDescent="0.25">
      <c r="A39" s="69" t="s">
        <v>270</v>
      </c>
      <c r="B39" s="70" t="s">
        <v>220</v>
      </c>
      <c r="C39" s="71" t="s">
        <v>271</v>
      </c>
      <c r="D39" s="72">
        <v>58483127.07</v>
      </c>
      <c r="E39" s="72">
        <v>58483127.07</v>
      </c>
      <c r="F39" s="72">
        <v>0</v>
      </c>
      <c r="G39" s="72">
        <v>19120765.23</v>
      </c>
      <c r="H39" s="72">
        <v>19120765.23</v>
      </c>
      <c r="I39" s="72">
        <v>0</v>
      </c>
      <c r="J39" s="29">
        <f t="shared" si="3"/>
        <v>32.694498717747855</v>
      </c>
      <c r="K39" s="29">
        <f t="shared" si="4"/>
        <v>32.694498717747855</v>
      </c>
      <c r="L39" s="29" t="e">
        <f t="shared" si="5"/>
        <v>#DIV/0!</v>
      </c>
      <c r="M39" s="7"/>
    </row>
    <row r="40" spans="1:13" ht="15" customHeight="1" x14ac:dyDescent="0.25">
      <c r="A40" s="69" t="s">
        <v>272</v>
      </c>
      <c r="B40" s="70" t="s">
        <v>220</v>
      </c>
      <c r="C40" s="71" t="s">
        <v>273</v>
      </c>
      <c r="D40" s="72">
        <v>117934570.40000001</v>
      </c>
      <c r="E40" s="72">
        <v>117934570.40000001</v>
      </c>
      <c r="F40" s="72">
        <v>0</v>
      </c>
      <c r="G40" s="72">
        <v>40626818.810000002</v>
      </c>
      <c r="H40" s="72">
        <v>40626818.810000002</v>
      </c>
      <c r="I40" s="72">
        <v>0</v>
      </c>
      <c r="J40" s="29">
        <f t="shared" si="3"/>
        <v>34.448608810975074</v>
      </c>
      <c r="K40" s="29">
        <f t="shared" si="4"/>
        <v>34.448608810975074</v>
      </c>
      <c r="L40" s="29" t="e">
        <f t="shared" si="5"/>
        <v>#DIV/0!</v>
      </c>
      <c r="M40" s="7"/>
    </row>
    <row r="41" spans="1:13" ht="15" customHeight="1" x14ac:dyDescent="0.25">
      <c r="A41" s="69" t="s">
        <v>402</v>
      </c>
      <c r="B41" s="70" t="s">
        <v>220</v>
      </c>
      <c r="C41" s="71" t="s">
        <v>403</v>
      </c>
      <c r="D41" s="72">
        <v>34351505</v>
      </c>
      <c r="E41" s="72">
        <v>34351505</v>
      </c>
      <c r="F41" s="72">
        <v>0</v>
      </c>
      <c r="G41" s="72">
        <v>12341718.970000001</v>
      </c>
      <c r="H41" s="72">
        <v>12341718.970000001</v>
      </c>
      <c r="I41" s="72">
        <v>0</v>
      </c>
      <c r="J41" s="29">
        <f t="shared" ref="J41" si="9">G41/D41*100</f>
        <v>35.927738740995487</v>
      </c>
      <c r="K41" s="29">
        <f t="shared" ref="K41" si="10">H41/E41*100</f>
        <v>35.927738740995487</v>
      </c>
      <c r="L41" s="29" t="e">
        <f t="shared" si="5"/>
        <v>#DIV/0!</v>
      </c>
      <c r="M41" s="7"/>
    </row>
    <row r="42" spans="1:13" ht="15" customHeight="1" x14ac:dyDescent="0.25">
      <c r="A42" s="69" t="s">
        <v>274</v>
      </c>
      <c r="B42" s="70" t="s">
        <v>220</v>
      </c>
      <c r="C42" s="71" t="s">
        <v>275</v>
      </c>
      <c r="D42" s="72">
        <v>800900</v>
      </c>
      <c r="E42" s="72">
        <v>800900</v>
      </c>
      <c r="F42" s="72">
        <v>0</v>
      </c>
      <c r="G42" s="72">
        <v>39941.5</v>
      </c>
      <c r="H42" s="72">
        <v>39941.5</v>
      </c>
      <c r="I42" s="29">
        <v>0</v>
      </c>
      <c r="J42" s="29">
        <f t="shared" si="3"/>
        <v>4.9870770383318765</v>
      </c>
      <c r="K42" s="29">
        <f t="shared" si="4"/>
        <v>4.9870770383318765</v>
      </c>
      <c r="L42" s="29" t="e">
        <f t="shared" si="5"/>
        <v>#DIV/0!</v>
      </c>
      <c r="M42" s="7"/>
    </row>
    <row r="43" spans="1:13" ht="15" customHeight="1" x14ac:dyDescent="0.25">
      <c r="A43" s="69" t="s">
        <v>276</v>
      </c>
      <c r="B43" s="70" t="s">
        <v>220</v>
      </c>
      <c r="C43" s="71" t="s">
        <v>277</v>
      </c>
      <c r="D43" s="72">
        <v>15169400</v>
      </c>
      <c r="E43" s="72">
        <v>15169400</v>
      </c>
      <c r="F43" s="72">
        <v>0</v>
      </c>
      <c r="G43" s="72">
        <v>6854707.46</v>
      </c>
      <c r="H43" s="72">
        <v>6854707.46</v>
      </c>
      <c r="I43" s="29">
        <v>0</v>
      </c>
      <c r="J43" s="29">
        <f t="shared" si="3"/>
        <v>45.187729639933025</v>
      </c>
      <c r="K43" s="29">
        <f t="shared" si="4"/>
        <v>45.187729639933025</v>
      </c>
      <c r="L43" s="29" t="e">
        <f t="shared" si="5"/>
        <v>#DIV/0!</v>
      </c>
      <c r="M43" s="7"/>
    </row>
    <row r="44" spans="1:13" ht="15" customHeight="1" x14ac:dyDescent="0.25">
      <c r="A44" s="59" t="s">
        <v>278</v>
      </c>
      <c r="B44" s="60" t="s">
        <v>220</v>
      </c>
      <c r="C44" s="61" t="s">
        <v>279</v>
      </c>
      <c r="D44" s="62">
        <f t="shared" ref="D44:I44" si="11">D45+D46</f>
        <v>35230056</v>
      </c>
      <c r="E44" s="62">
        <f t="shared" si="11"/>
        <v>34583556</v>
      </c>
      <c r="F44" s="62">
        <f t="shared" si="11"/>
        <v>646500</v>
      </c>
      <c r="G44" s="62">
        <f t="shared" si="11"/>
        <v>13238711.029999999</v>
      </c>
      <c r="H44" s="62">
        <f t="shared" si="11"/>
        <v>12951576.029999999</v>
      </c>
      <c r="I44" s="62">
        <f t="shared" si="11"/>
        <v>287135</v>
      </c>
      <c r="J44" s="62">
        <f t="shared" si="3"/>
        <v>37.577888124844307</v>
      </c>
      <c r="K44" s="62">
        <f t="shared" si="4"/>
        <v>37.450099203216695</v>
      </c>
      <c r="L44" s="62">
        <f t="shared" si="5"/>
        <v>44.413766434648103</v>
      </c>
      <c r="M44" s="7"/>
    </row>
    <row r="45" spans="1:13" ht="15" customHeight="1" x14ac:dyDescent="0.25">
      <c r="A45" s="69" t="s">
        <v>280</v>
      </c>
      <c r="B45" s="70" t="s">
        <v>220</v>
      </c>
      <c r="C45" s="71" t="s">
        <v>281</v>
      </c>
      <c r="D45" s="72">
        <v>30777856</v>
      </c>
      <c r="E45" s="72">
        <v>30131356</v>
      </c>
      <c r="F45" s="72">
        <v>646500</v>
      </c>
      <c r="G45" s="72">
        <v>11307692.52</v>
      </c>
      <c r="H45" s="72">
        <v>11020557.52</v>
      </c>
      <c r="I45" s="72">
        <v>287135</v>
      </c>
      <c r="J45" s="29">
        <f t="shared" si="3"/>
        <v>36.73970181678672</v>
      </c>
      <c r="K45" s="29">
        <f t="shared" si="4"/>
        <v>36.575046672310393</v>
      </c>
      <c r="L45" s="29">
        <f t="shared" si="5"/>
        <v>44.413766434648103</v>
      </c>
      <c r="M45" s="7"/>
    </row>
    <row r="46" spans="1:13" ht="15" customHeight="1" x14ac:dyDescent="0.25">
      <c r="A46" s="69" t="s">
        <v>282</v>
      </c>
      <c r="B46" s="70" t="s">
        <v>220</v>
      </c>
      <c r="C46" s="71" t="s">
        <v>283</v>
      </c>
      <c r="D46" s="72">
        <v>4452200</v>
      </c>
      <c r="E46" s="72">
        <v>4452200</v>
      </c>
      <c r="F46" s="72">
        <v>0</v>
      </c>
      <c r="G46" s="72">
        <v>1931018.51</v>
      </c>
      <c r="H46" s="72">
        <v>1931018.51</v>
      </c>
      <c r="I46" s="72">
        <v>0</v>
      </c>
      <c r="J46" s="29">
        <f t="shared" si="3"/>
        <v>43.372231930281657</v>
      </c>
      <c r="K46" s="29">
        <f t="shared" si="4"/>
        <v>43.372231930281657</v>
      </c>
      <c r="L46" s="29" t="e">
        <f t="shared" si="5"/>
        <v>#DIV/0!</v>
      </c>
      <c r="M46" s="7"/>
    </row>
    <row r="47" spans="1:13" ht="15" customHeight="1" x14ac:dyDescent="0.25">
      <c r="A47" s="59" t="s">
        <v>372</v>
      </c>
      <c r="B47" s="60" t="s">
        <v>220</v>
      </c>
      <c r="C47" s="61" t="s">
        <v>374</v>
      </c>
      <c r="D47" s="73">
        <f t="shared" ref="D47:I47" si="12">D48</f>
        <v>198900</v>
      </c>
      <c r="E47" s="73">
        <f t="shared" si="12"/>
        <v>198900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62">
        <f t="shared" si="3"/>
        <v>0</v>
      </c>
      <c r="K47" s="62">
        <f t="shared" si="4"/>
        <v>0</v>
      </c>
      <c r="L47" s="62" t="e">
        <f t="shared" si="5"/>
        <v>#DIV/0!</v>
      </c>
      <c r="M47" s="7"/>
    </row>
    <row r="48" spans="1:13" ht="15" customHeight="1" x14ac:dyDescent="0.25">
      <c r="A48" s="69" t="s">
        <v>373</v>
      </c>
      <c r="B48" s="70" t="s">
        <v>220</v>
      </c>
      <c r="C48" s="71" t="s">
        <v>375</v>
      </c>
      <c r="D48" s="72">
        <v>198900</v>
      </c>
      <c r="E48" s="72">
        <v>198900</v>
      </c>
      <c r="F48" s="72">
        <v>0</v>
      </c>
      <c r="G48" s="72"/>
      <c r="H48" s="72"/>
      <c r="I48" s="72">
        <v>0</v>
      </c>
      <c r="J48" s="29">
        <f t="shared" si="3"/>
        <v>0</v>
      </c>
      <c r="K48" s="29">
        <f t="shared" si="4"/>
        <v>0</v>
      </c>
      <c r="L48" s="29" t="e">
        <f t="shared" si="5"/>
        <v>#DIV/0!</v>
      </c>
      <c r="M48" s="7"/>
    </row>
    <row r="49" spans="1:13" ht="15" customHeight="1" x14ac:dyDescent="0.25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19772900</v>
      </c>
      <c r="E49" s="62">
        <f t="shared" si="13"/>
        <v>18999200</v>
      </c>
      <c r="F49" s="62">
        <f t="shared" si="13"/>
        <v>773700</v>
      </c>
      <c r="G49" s="62">
        <f t="shared" si="13"/>
        <v>7634657.3200000003</v>
      </c>
      <c r="H49" s="62">
        <f t="shared" si="13"/>
        <v>7332689.3200000003</v>
      </c>
      <c r="I49" s="62">
        <f t="shared" si="13"/>
        <v>301968</v>
      </c>
      <c r="J49" s="62">
        <f t="shared" si="3"/>
        <v>38.611722711387806</v>
      </c>
      <c r="K49" s="62">
        <f t="shared" si="4"/>
        <v>38.594726725335804</v>
      </c>
      <c r="L49" s="62">
        <f t="shared" si="5"/>
        <v>39.029081039162463</v>
      </c>
      <c r="M49" s="7"/>
    </row>
    <row r="50" spans="1:13" ht="15" customHeight="1" x14ac:dyDescent="0.25">
      <c r="A50" s="69" t="s">
        <v>286</v>
      </c>
      <c r="B50" s="70" t="s">
        <v>220</v>
      </c>
      <c r="C50" s="71" t="s">
        <v>287</v>
      </c>
      <c r="D50" s="72">
        <v>1958100</v>
      </c>
      <c r="E50" s="72">
        <v>1184400</v>
      </c>
      <c r="F50" s="72">
        <v>773700</v>
      </c>
      <c r="G50" s="72">
        <v>1158982.52</v>
      </c>
      <c r="H50" s="72">
        <v>857014.52</v>
      </c>
      <c r="I50" s="72">
        <v>301968</v>
      </c>
      <c r="J50" s="29">
        <f t="shared" si="3"/>
        <v>59.189138450538792</v>
      </c>
      <c r="K50" s="29">
        <f t="shared" si="4"/>
        <v>72.358537656197228</v>
      </c>
      <c r="L50" s="29">
        <f t="shared" si="5"/>
        <v>39.029081039162463</v>
      </c>
      <c r="M50" s="7"/>
    </row>
    <row r="51" spans="1:13" ht="15" customHeight="1" x14ac:dyDescent="0.25">
      <c r="A51" s="69" t="s">
        <v>288</v>
      </c>
      <c r="B51" s="70" t="s">
        <v>220</v>
      </c>
      <c r="C51" s="71" t="s">
        <v>289</v>
      </c>
      <c r="D51" s="72">
        <v>15974600</v>
      </c>
      <c r="E51" s="72">
        <v>15974600</v>
      </c>
      <c r="F51" s="72">
        <v>0</v>
      </c>
      <c r="G51" s="72">
        <v>5839884.5599999996</v>
      </c>
      <c r="H51" s="72">
        <v>5839884.5599999996</v>
      </c>
      <c r="I51" s="72">
        <v>0</v>
      </c>
      <c r="J51" s="29">
        <f t="shared" si="3"/>
        <v>36.55731323476018</v>
      </c>
      <c r="K51" s="29">
        <f t="shared" si="4"/>
        <v>36.55731323476018</v>
      </c>
      <c r="L51" s="29" t="e">
        <f t="shared" si="5"/>
        <v>#DIV/0!</v>
      </c>
      <c r="M51" s="7"/>
    </row>
    <row r="52" spans="1:13" ht="15" customHeight="1" x14ac:dyDescent="0.25">
      <c r="A52" s="69" t="s">
        <v>290</v>
      </c>
      <c r="B52" s="70" t="s">
        <v>220</v>
      </c>
      <c r="C52" s="71" t="s">
        <v>291</v>
      </c>
      <c r="D52" s="72">
        <v>1840200</v>
      </c>
      <c r="E52" s="72">
        <v>1840200</v>
      </c>
      <c r="F52" s="72">
        <v>0</v>
      </c>
      <c r="G52" s="72">
        <v>635790.24</v>
      </c>
      <c r="H52" s="72">
        <v>635790.24</v>
      </c>
      <c r="I52" s="72">
        <v>0</v>
      </c>
      <c r="J52" s="29">
        <f t="shared" si="3"/>
        <v>34.550061949788066</v>
      </c>
      <c r="K52" s="29">
        <f t="shared" si="4"/>
        <v>34.550061949788066</v>
      </c>
      <c r="L52" s="29" t="e">
        <f t="shared" si="5"/>
        <v>#DIV/0!</v>
      </c>
      <c r="M52" s="7"/>
    </row>
    <row r="53" spans="1:13" ht="15" customHeight="1" x14ac:dyDescent="0.25">
      <c r="A53" s="59" t="s">
        <v>292</v>
      </c>
      <c r="B53" s="60" t="s">
        <v>220</v>
      </c>
      <c r="C53" s="61" t="s">
        <v>293</v>
      </c>
      <c r="D53" s="62">
        <f t="shared" ref="D53:I53" si="14">D54+D55</f>
        <v>2721443</v>
      </c>
      <c r="E53" s="62">
        <f t="shared" si="14"/>
        <v>2411443</v>
      </c>
      <c r="F53" s="62">
        <f t="shared" si="14"/>
        <v>310000</v>
      </c>
      <c r="G53" s="62">
        <f t="shared" si="14"/>
        <v>211263.99</v>
      </c>
      <c r="H53" s="62">
        <f t="shared" si="14"/>
        <v>5000</v>
      </c>
      <c r="I53" s="62">
        <f t="shared" si="14"/>
        <v>206263.99</v>
      </c>
      <c r="J53" s="62">
        <f t="shared" si="3"/>
        <v>7.7629401019973594</v>
      </c>
      <c r="K53" s="62">
        <f t="shared" si="4"/>
        <v>0.207344730934963</v>
      </c>
      <c r="L53" s="62">
        <f t="shared" si="5"/>
        <v>66.53677096774193</v>
      </c>
      <c r="M53" s="7"/>
    </row>
    <row r="54" spans="1:13" ht="15" customHeight="1" x14ac:dyDescent="0.25">
      <c r="A54" s="69" t="s">
        <v>294</v>
      </c>
      <c r="B54" s="70" t="s">
        <v>220</v>
      </c>
      <c r="C54" s="71" t="s">
        <v>295</v>
      </c>
      <c r="D54" s="72">
        <v>2551443</v>
      </c>
      <c r="E54" s="72">
        <v>2411443</v>
      </c>
      <c r="F54" s="72">
        <v>140000</v>
      </c>
      <c r="G54" s="72">
        <v>63203.99</v>
      </c>
      <c r="H54" s="72">
        <v>5000</v>
      </c>
      <c r="I54" s="72">
        <v>58203.99</v>
      </c>
      <c r="J54" s="29">
        <f t="shared" si="3"/>
        <v>2.4771860472681535</v>
      </c>
      <c r="K54" s="29">
        <f t="shared" si="4"/>
        <v>0.207344730934963</v>
      </c>
      <c r="L54" s="29">
        <f t="shared" si="5"/>
        <v>41.574278571428572</v>
      </c>
      <c r="M54" s="7"/>
    </row>
    <row r="55" spans="1:13" ht="25.5" customHeight="1" x14ac:dyDescent="0.25">
      <c r="A55" s="69" t="s">
        <v>296</v>
      </c>
      <c r="B55" s="70" t="s">
        <v>220</v>
      </c>
      <c r="C55" s="71" t="s">
        <v>297</v>
      </c>
      <c r="D55" s="72">
        <v>170000</v>
      </c>
      <c r="E55" s="72">
        <v>0</v>
      </c>
      <c r="F55" s="72">
        <v>170000</v>
      </c>
      <c r="G55" s="72">
        <v>148060</v>
      </c>
      <c r="H55" s="72">
        <v>0</v>
      </c>
      <c r="I55" s="72">
        <v>148060</v>
      </c>
      <c r="J55" s="29">
        <f t="shared" si="3"/>
        <v>87.094117647058823</v>
      </c>
      <c r="K55" s="29" t="e">
        <f t="shared" si="4"/>
        <v>#DIV/0!</v>
      </c>
      <c r="L55" s="29">
        <f t="shared" si="5"/>
        <v>87.094117647058823</v>
      </c>
      <c r="M55" s="7"/>
    </row>
    <row r="56" spans="1:13" ht="51" customHeight="1" x14ac:dyDescent="0.25">
      <c r="A56" s="59" t="s">
        <v>298</v>
      </c>
      <c r="B56" s="60" t="s">
        <v>220</v>
      </c>
      <c r="C56" s="61" t="s">
        <v>299</v>
      </c>
      <c r="D56" s="62">
        <f t="shared" ref="D56:I56" si="15">D57</f>
        <v>38100</v>
      </c>
      <c r="E56" s="62">
        <f t="shared" si="15"/>
        <v>38100</v>
      </c>
      <c r="F56" s="62">
        <f t="shared" si="15"/>
        <v>0</v>
      </c>
      <c r="G56" s="62">
        <f t="shared" si="15"/>
        <v>2348.5100000000002</v>
      </c>
      <c r="H56" s="62">
        <f t="shared" si="15"/>
        <v>2348.5100000000002</v>
      </c>
      <c r="I56" s="62">
        <f t="shared" si="15"/>
        <v>0</v>
      </c>
      <c r="J56" s="62">
        <f t="shared" si="3"/>
        <v>6.1640682414698169</v>
      </c>
      <c r="K56" s="62">
        <f t="shared" si="4"/>
        <v>6.1640682414698169</v>
      </c>
      <c r="L56" s="62" t="e">
        <f t="shared" si="5"/>
        <v>#DIV/0!</v>
      </c>
      <c r="M56" s="7"/>
    </row>
    <row r="57" spans="1:13" ht="25.5" customHeight="1" x14ac:dyDescent="0.25">
      <c r="A57" s="69" t="s">
        <v>300</v>
      </c>
      <c r="B57" s="70" t="s">
        <v>220</v>
      </c>
      <c r="C57" s="71" t="s">
        <v>301</v>
      </c>
      <c r="D57" s="72">
        <v>38100</v>
      </c>
      <c r="E57" s="72">
        <v>38100</v>
      </c>
      <c r="F57" s="72">
        <v>0</v>
      </c>
      <c r="G57" s="72">
        <v>2348.5100000000002</v>
      </c>
      <c r="H57" s="72">
        <v>2348.5100000000002</v>
      </c>
      <c r="I57" s="72">
        <v>0</v>
      </c>
      <c r="J57" s="29">
        <f t="shared" si="3"/>
        <v>6.1640682414698169</v>
      </c>
      <c r="K57" s="29">
        <f t="shared" si="4"/>
        <v>6.1640682414698169</v>
      </c>
      <c r="L57" s="29" t="e">
        <f t="shared" si="5"/>
        <v>#DIV/0!</v>
      </c>
      <c r="M57" s="7"/>
    </row>
    <row r="58" spans="1:13" ht="46.5" customHeight="1" x14ac:dyDescent="0.25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12356200</v>
      </c>
      <c r="F58" s="62">
        <f t="shared" si="16"/>
        <v>5772200</v>
      </c>
      <c r="G58" s="62">
        <f t="shared" si="16"/>
        <v>0</v>
      </c>
      <c r="H58" s="62">
        <f t="shared" si="16"/>
        <v>5025000</v>
      </c>
      <c r="I58" s="62">
        <f t="shared" si="16"/>
        <v>2252778.27</v>
      </c>
      <c r="J58" s="62" t="e">
        <f t="shared" si="3"/>
        <v>#DIV/0!</v>
      </c>
      <c r="K58" s="62">
        <f t="shared" si="4"/>
        <v>40.667842864311034</v>
      </c>
      <c r="L58" s="62">
        <f t="shared" si="5"/>
        <v>39.028070233186654</v>
      </c>
      <c r="M58" s="7"/>
    </row>
    <row r="59" spans="1:13" ht="15" customHeight="1" thickBot="1" x14ac:dyDescent="0.3">
      <c r="A59" s="69" t="s">
        <v>304</v>
      </c>
      <c r="B59" s="70" t="s">
        <v>220</v>
      </c>
      <c r="C59" s="71" t="s">
        <v>305</v>
      </c>
      <c r="D59" s="72"/>
      <c r="E59" s="72">
        <v>12356200</v>
      </c>
      <c r="F59" s="72">
        <v>5772200</v>
      </c>
      <c r="G59" s="72"/>
      <c r="H59" s="72">
        <v>5025000</v>
      </c>
      <c r="I59" s="72">
        <v>2252778.27</v>
      </c>
      <c r="J59" s="29" t="e">
        <f t="shared" si="3"/>
        <v>#DIV/0!</v>
      </c>
      <c r="K59" s="29">
        <f t="shared" si="4"/>
        <v>40.667842864311034</v>
      </c>
      <c r="L59" s="29">
        <f t="shared" si="5"/>
        <v>39.028070233186654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306</v>
      </c>
      <c r="B61" s="43">
        <v>450</v>
      </c>
      <c r="C61" s="44" t="s">
        <v>20</v>
      </c>
      <c r="D61" s="45">
        <f>Доходы!D9-Расходы!D7</f>
        <v>-14598458.549999952</v>
      </c>
      <c r="E61" s="45">
        <f>Доходы!E9-Расходы!E7</f>
        <v>-14659658.519999981</v>
      </c>
      <c r="F61" s="45">
        <f>Доходы!F9-Расходы!F7</f>
        <v>61199.969999998808</v>
      </c>
      <c r="G61" s="45">
        <f>Доходы!G9-Расходы!G7</f>
        <v>-979413.71999999881</v>
      </c>
      <c r="H61" s="45">
        <f>Доходы!H9-Расходы!H7</f>
        <v>-2988710.8500000387</v>
      </c>
      <c r="I61" s="45">
        <f>Доходы!I9-Расходы!I7</f>
        <v>2009297.129999999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7" sqref="J17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308</v>
      </c>
      <c r="B7" s="20" t="s">
        <v>309</v>
      </c>
      <c r="C7" s="21" t="s">
        <v>20</v>
      </c>
      <c r="D7" s="22">
        <f>D9+D20</f>
        <v>3054058.55</v>
      </c>
      <c r="E7" s="22">
        <f>E9+E20</f>
        <v>14659658.52</v>
      </c>
      <c r="F7" s="29">
        <v>-452799.97</v>
      </c>
      <c r="G7" s="22">
        <f>G9+G20</f>
        <v>-3526142.8200000003</v>
      </c>
      <c r="H7" s="22">
        <f>H9+H20</f>
        <v>2988710.8499999996</v>
      </c>
      <c r="I7" s="22">
        <f>I9+I20</f>
        <v>-2009297.13</v>
      </c>
      <c r="J7" s="7"/>
    </row>
    <row r="8" spans="1:10" ht="19.5" customHeight="1" x14ac:dyDescent="0.25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311</v>
      </c>
      <c r="B9" s="53" t="s">
        <v>312</v>
      </c>
      <c r="C9" s="28" t="s">
        <v>20</v>
      </c>
      <c r="D9" s="29">
        <f>D11+D14</f>
        <v>1623000</v>
      </c>
      <c r="E9" s="29">
        <f>E11+E14</f>
        <v>1623000</v>
      </c>
      <c r="F9" s="29" t="s">
        <v>21</v>
      </c>
      <c r="G9" s="29">
        <v>-1750000</v>
      </c>
      <c r="H9" s="29">
        <v>-1750000</v>
      </c>
      <c r="I9" s="29"/>
      <c r="J9" s="7"/>
    </row>
    <row r="10" spans="1:10" ht="12.95" customHeight="1" x14ac:dyDescent="0.25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314</v>
      </c>
      <c r="B11" s="56" t="s">
        <v>312</v>
      </c>
      <c r="C11" s="57" t="s">
        <v>315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316</v>
      </c>
      <c r="B12" s="56" t="s">
        <v>312</v>
      </c>
      <c r="C12" s="57" t="s">
        <v>317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318</v>
      </c>
      <c r="B13" s="56" t="s">
        <v>312</v>
      </c>
      <c r="C13" s="57" t="s">
        <v>319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-1750000</v>
      </c>
      <c r="H14" s="29">
        <v>-1750000</v>
      </c>
      <c r="I14" s="22" t="s">
        <v>21</v>
      </c>
      <c r="J14" s="7"/>
    </row>
    <row r="15" spans="1:10" ht="38.25" customHeight="1" x14ac:dyDescent="0.25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-1750000</v>
      </c>
      <c r="H15" s="29">
        <v>-1750000</v>
      </c>
      <c r="I15" s="22" t="s">
        <v>21</v>
      </c>
      <c r="J15" s="7"/>
    </row>
    <row r="16" spans="1:10" ht="38.25" customHeight="1" x14ac:dyDescent="0.25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-1750000</v>
      </c>
      <c r="H16" s="29">
        <v>-1750000</v>
      </c>
      <c r="I16" s="22" t="s">
        <v>21</v>
      </c>
      <c r="J16" s="7"/>
    </row>
    <row r="17" spans="1:10" ht="38.25" customHeight="1" x14ac:dyDescent="0.25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-1750000</v>
      </c>
      <c r="H17" s="29">
        <v>-1750000</v>
      </c>
      <c r="I17" s="22" t="s">
        <v>21</v>
      </c>
      <c r="J17" s="7"/>
    </row>
    <row r="18" spans="1:10" ht="24.75" customHeight="1" x14ac:dyDescent="0.25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330</v>
      </c>
      <c r="B20" s="53" t="s">
        <v>331</v>
      </c>
      <c r="C20" s="28" t="s">
        <v>20</v>
      </c>
      <c r="D20" s="29">
        <v>1431058.55</v>
      </c>
      <c r="E20" s="29">
        <v>13036658.52</v>
      </c>
      <c r="F20" s="29">
        <v>-61199.97</v>
      </c>
      <c r="G20" s="29">
        <v>-1776142.82</v>
      </c>
      <c r="H20" s="29">
        <v>4738710.8499999996</v>
      </c>
      <c r="I20" s="29">
        <v>-2009297.13</v>
      </c>
      <c r="J20" s="7"/>
    </row>
    <row r="21" spans="1:10" ht="25.5" customHeight="1" x14ac:dyDescent="0.25">
      <c r="A21" s="55" t="s">
        <v>332</v>
      </c>
      <c r="B21" s="56" t="s">
        <v>331</v>
      </c>
      <c r="C21" s="57" t="s">
        <v>333</v>
      </c>
      <c r="D21" s="29">
        <v>1431058.55</v>
      </c>
      <c r="E21" s="29">
        <v>13036658.52</v>
      </c>
      <c r="F21" s="29">
        <v>-61199.97</v>
      </c>
      <c r="G21" s="29">
        <v>-1776142.82</v>
      </c>
      <c r="H21" s="29">
        <v>4738710.8499999996</v>
      </c>
      <c r="I21" s="29">
        <v>-2009297.13</v>
      </c>
      <c r="J21" s="7"/>
    </row>
    <row r="22" spans="1:10" ht="24.75" customHeight="1" x14ac:dyDescent="0.25">
      <c r="A22" s="52" t="s">
        <v>334</v>
      </c>
      <c r="B22" s="53" t="s">
        <v>335</v>
      </c>
      <c r="C22" s="28" t="s">
        <v>20</v>
      </c>
      <c r="D22" s="29">
        <f>D23</f>
        <v>-432477200</v>
      </c>
      <c r="E22" s="29">
        <v>-371321700</v>
      </c>
      <c r="F22" s="29">
        <v>-61155500</v>
      </c>
      <c r="G22" s="22">
        <f>G23</f>
        <v>-158634340.39999998</v>
      </c>
      <c r="H22" s="22">
        <v>-136914760.75999999</v>
      </c>
      <c r="I22" s="22">
        <v>-21719579.640000001</v>
      </c>
      <c r="J22" s="7"/>
    </row>
    <row r="23" spans="1:10" ht="15" customHeight="1" x14ac:dyDescent="0.25">
      <c r="A23" s="55" t="s">
        <v>336</v>
      </c>
      <c r="B23" s="56" t="s">
        <v>335</v>
      </c>
      <c r="C23" s="57" t="s">
        <v>337</v>
      </c>
      <c r="D23" s="29">
        <f>D24</f>
        <v>-432477200</v>
      </c>
      <c r="E23" s="29">
        <v>-371321700</v>
      </c>
      <c r="F23" s="29">
        <v>-61155500</v>
      </c>
      <c r="G23" s="22">
        <f>G24</f>
        <v>-158634340.39999998</v>
      </c>
      <c r="H23" s="22">
        <v>-136914760.75999999</v>
      </c>
      <c r="I23" s="22">
        <v>-21719579.640000001</v>
      </c>
      <c r="J23" s="7"/>
    </row>
    <row r="24" spans="1:10" ht="25.5" customHeight="1" x14ac:dyDescent="0.25">
      <c r="A24" s="55" t="s">
        <v>338</v>
      </c>
      <c r="B24" s="56" t="s">
        <v>335</v>
      </c>
      <c r="C24" s="57" t="s">
        <v>339</v>
      </c>
      <c r="D24" s="29">
        <f>D25+D26</f>
        <v>-432477200</v>
      </c>
      <c r="E24" s="29">
        <v>-371321700</v>
      </c>
      <c r="F24" s="29">
        <v>-61155500</v>
      </c>
      <c r="G24" s="22">
        <f>G25+G26</f>
        <v>-158634340.39999998</v>
      </c>
      <c r="H24" s="22">
        <v>-136914760.75999999</v>
      </c>
      <c r="I24" s="22">
        <v>-21719579.640000001</v>
      </c>
      <c r="J24" s="7"/>
    </row>
    <row r="25" spans="1:10" ht="25.5" customHeight="1" x14ac:dyDescent="0.25">
      <c r="A25" s="55" t="s">
        <v>340</v>
      </c>
      <c r="B25" s="56" t="s">
        <v>335</v>
      </c>
      <c r="C25" s="57" t="s">
        <v>341</v>
      </c>
      <c r="D25" s="29">
        <v>-371321700</v>
      </c>
      <c r="E25" s="29">
        <v>-371321700</v>
      </c>
      <c r="F25" s="29"/>
      <c r="G25" s="22">
        <v>-136914760.75999999</v>
      </c>
      <c r="H25" s="22">
        <v>-136914760.75999999</v>
      </c>
      <c r="I25" s="22"/>
      <c r="J25" s="7"/>
    </row>
    <row r="26" spans="1:10" ht="25.5" customHeight="1" x14ac:dyDescent="0.25">
      <c r="A26" s="55" t="s">
        <v>342</v>
      </c>
      <c r="B26" s="56" t="s">
        <v>335</v>
      </c>
      <c r="C26" s="57" t="s">
        <v>343</v>
      </c>
      <c r="D26" s="29">
        <v>-61155500</v>
      </c>
      <c r="E26" s="29" t="s">
        <v>21</v>
      </c>
      <c r="F26" s="29">
        <v>-61155500</v>
      </c>
      <c r="G26" s="22">
        <v>-21719579.640000001</v>
      </c>
      <c r="H26" s="22" t="s">
        <v>21</v>
      </c>
      <c r="I26" s="22">
        <v>-21719579.640000001</v>
      </c>
      <c r="J26" s="7"/>
    </row>
    <row r="27" spans="1:10" ht="24.75" customHeight="1" x14ac:dyDescent="0.25">
      <c r="A27" s="52" t="s">
        <v>344</v>
      </c>
      <c r="B27" s="53" t="s">
        <v>345</v>
      </c>
      <c r="C27" s="28" t="s">
        <v>20</v>
      </c>
      <c r="D27" s="29">
        <f>D28</f>
        <v>445452658.54999995</v>
      </c>
      <c r="E27" s="29">
        <v>384358358.51999998</v>
      </c>
      <c r="F27" s="29">
        <v>61094300.030000001</v>
      </c>
      <c r="G27" s="22">
        <f>G28</f>
        <v>161363754.12</v>
      </c>
      <c r="H27" s="22">
        <v>141653471.61000001</v>
      </c>
      <c r="I27" s="22">
        <v>19710282.510000002</v>
      </c>
      <c r="J27" s="7"/>
    </row>
    <row r="28" spans="1:10" ht="15" customHeight="1" x14ac:dyDescent="0.25">
      <c r="A28" s="55" t="s">
        <v>346</v>
      </c>
      <c r="B28" s="56" t="s">
        <v>345</v>
      </c>
      <c r="C28" s="57" t="s">
        <v>347</v>
      </c>
      <c r="D28" s="29">
        <f>D29</f>
        <v>445452658.54999995</v>
      </c>
      <c r="E28" s="29">
        <v>384358358.51999998</v>
      </c>
      <c r="F28" s="29">
        <v>61094300.030000001</v>
      </c>
      <c r="G28" s="22">
        <f>G29</f>
        <v>161363754.12</v>
      </c>
      <c r="H28" s="22">
        <v>141653471.61000001</v>
      </c>
      <c r="I28" s="22">
        <v>19710282.510000002</v>
      </c>
      <c r="J28" s="7"/>
    </row>
    <row r="29" spans="1:10" ht="25.5" customHeight="1" x14ac:dyDescent="0.25">
      <c r="A29" s="55" t="s">
        <v>348</v>
      </c>
      <c r="B29" s="56" t="s">
        <v>345</v>
      </c>
      <c r="C29" s="57" t="s">
        <v>349</v>
      </c>
      <c r="D29" s="29">
        <f>D30+D31</f>
        <v>445452658.54999995</v>
      </c>
      <c r="E29" s="29">
        <v>384358358.51999998</v>
      </c>
      <c r="F29" s="29">
        <v>61094300.030000001</v>
      </c>
      <c r="G29" s="22">
        <f>G30+G31</f>
        <v>161363754.12</v>
      </c>
      <c r="H29" s="22">
        <v>141653471.61000001</v>
      </c>
      <c r="I29" s="22">
        <v>19710282.510000002</v>
      </c>
      <c r="J29" s="7"/>
    </row>
    <row r="30" spans="1:10" ht="25.5" customHeight="1" x14ac:dyDescent="0.25">
      <c r="A30" s="55" t="s">
        <v>350</v>
      </c>
      <c r="B30" s="56" t="s">
        <v>345</v>
      </c>
      <c r="C30" s="57" t="s">
        <v>351</v>
      </c>
      <c r="D30" s="29">
        <v>384358358.51999998</v>
      </c>
      <c r="E30" s="29">
        <v>384358358.51999998</v>
      </c>
      <c r="F30" s="29" t="s">
        <v>21</v>
      </c>
      <c r="G30" s="22">
        <v>141653471.61000001</v>
      </c>
      <c r="H30" s="22">
        <v>141653471.61000001</v>
      </c>
      <c r="I30" s="22" t="s">
        <v>21</v>
      </c>
      <c r="J30" s="7"/>
    </row>
    <row r="31" spans="1:10" ht="25.5" customHeight="1" x14ac:dyDescent="0.25">
      <c r="A31" s="55" t="s">
        <v>352</v>
      </c>
      <c r="B31" s="56" t="s">
        <v>345</v>
      </c>
      <c r="C31" s="57" t="s">
        <v>353</v>
      </c>
      <c r="D31" s="29">
        <v>61094300.030000001</v>
      </c>
      <c r="E31" s="29" t="s">
        <v>21</v>
      </c>
      <c r="F31" s="29">
        <v>61094300.030000001</v>
      </c>
      <c r="G31" s="22">
        <v>19710282.510000002</v>
      </c>
      <c r="H31" s="22" t="s">
        <v>21</v>
      </c>
      <c r="I31" s="22">
        <v>19710282.510000002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2018-07-23T08:17:59Z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